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Employment\2025\"/>
    </mc:Choice>
  </mc:AlternateContent>
  <xr:revisionPtr revIDLastSave="0" documentId="8_{60999662-0F78-48FB-8141-8565A9469E8B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10.03a" sheetId="1" r:id="rId1"/>
    <sheet name="Sheet1" sheetId="3" r:id="rId2"/>
  </sheets>
  <externalReferences>
    <externalReference r:id="rId3"/>
    <externalReference r:id="rId4"/>
  </externalReferences>
  <definedNames>
    <definedName name="Recover" localSheetId="1">[1]Macro1!$A$71</definedName>
    <definedName name="Recover">[2]Macro1!$A$71</definedName>
    <definedName name="TableName">"Dummy"</definedName>
    <definedName name="Z_2C045F60_6AB2_44F0_B91E_AB5C1A883BD2_.wvu.Cols" localSheetId="0" hidden="1">'10.03a'!#REF!</definedName>
    <definedName name="Z_2C045F60_6AB2_44F0_B91E_AB5C1A883BD2_.wvu.PrintArea" localSheetId="0" hidden="1">'10.03a'!$A$1:$I$57</definedName>
    <definedName name="Z_F1F7BD3E_FC2C_462F_A022_5270024FE9F6_.wvu.Cols" localSheetId="0" hidden="1">'10.03a'!#REF!</definedName>
    <definedName name="Z_F4665436_DFC3_47B1_A482_DE3E62B43168_.wvu.Cols" localSheetId="0" hidden="1">'10.03a'!#REF!,'10.03a'!#REF!,'10.03a'!#REF!</definedName>
    <definedName name="Z_F4665436_DFC3_47B1_A482_DE3E62B43168_.wvu.PrintArea" localSheetId="0" hidden="1">'10.03a'!$B$2:$B$57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2" i="3"/>
  <c r="C60" i="3"/>
  <c r="C59" i="3"/>
  <c r="C58" i="3"/>
  <c r="C40" i="3"/>
  <c r="C39" i="3"/>
  <c r="C38" i="3"/>
  <c r="C64" i="3"/>
  <c r="C63" i="3"/>
  <c r="C62" i="3"/>
  <c r="C52" i="3"/>
  <c r="C51" i="3"/>
  <c r="C50" i="3"/>
  <c r="C56" i="3"/>
  <c r="C55" i="3"/>
  <c r="C54" i="3"/>
  <c r="C48" i="3"/>
  <c r="C47" i="3"/>
  <c r="C36" i="3"/>
  <c r="C35" i="3"/>
  <c r="C43" i="3"/>
  <c r="C26" i="3"/>
  <c r="C21" i="3"/>
  <c r="C46" i="3" l="1"/>
  <c r="C44" i="3"/>
  <c r="C31" i="3"/>
  <c r="C32" i="3"/>
  <c r="C27" i="3"/>
  <c r="M21" i="1"/>
  <c r="M20" i="1"/>
  <c r="M19" i="1"/>
  <c r="C34" i="3" l="1"/>
  <c r="C29" i="3"/>
  <c r="C51" i="1"/>
  <c r="C43" i="1"/>
  <c r="C39" i="1"/>
  <c r="C35" i="1"/>
  <c r="C31" i="1"/>
  <c r="C27" i="1"/>
  <c r="C23" i="1"/>
  <c r="C19" i="1"/>
  <c r="C14" i="1"/>
  <c r="C10" i="1"/>
  <c r="C25" i="3" l="1"/>
  <c r="C42" i="3"/>
</calcChain>
</file>

<file path=xl/sharedStrings.xml><?xml version="1.0" encoding="utf-8"?>
<sst xmlns="http://schemas.openxmlformats.org/spreadsheetml/2006/main" count="96" uniqueCount="36">
  <si>
    <t>OCCUPATION</t>
  </si>
  <si>
    <t>All Occupations</t>
  </si>
  <si>
    <t xml:space="preserve">    Male</t>
  </si>
  <si>
    <t xml:space="preserve">    Female</t>
  </si>
  <si>
    <t>Senior Officials and Managers</t>
  </si>
  <si>
    <t>Professionals, Technicians</t>
  </si>
  <si>
    <t>and Associate Professionals</t>
  </si>
  <si>
    <t>Clerical &amp; Executive</t>
  </si>
  <si>
    <t>Service, Shop &amp; Sales</t>
  </si>
  <si>
    <t>Skilled Agricultural &amp; Fishery</t>
  </si>
  <si>
    <t>Craft &amp; Skilled Manual</t>
  </si>
  <si>
    <t>Plant &amp; Machine Operators</t>
  </si>
  <si>
    <t>Labourers &amp; Unskilled</t>
  </si>
  <si>
    <t>Armed forces</t>
  </si>
  <si>
    <t>Not Stated</t>
  </si>
  <si>
    <t xml:space="preserve"> </t>
  </si>
  <si>
    <t>Total</t>
  </si>
  <si>
    <t>Male</t>
  </si>
  <si>
    <t>Female</t>
  </si>
  <si>
    <t>#</t>
  </si>
  <si>
    <t>%</t>
  </si>
  <si>
    <t>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</si>
  <si>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</si>
  <si>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</si>
  <si>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</si>
  <si>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</si>
  <si>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</si>
  <si>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</si>
  <si>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</si>
  <si>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</si>
  <si>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</si>
  <si>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Armed forces occupations</t>
  </si>
  <si>
    <t>Source: Economics and Statistics Office (ESO)</t>
  </si>
  <si>
    <t>Employment by Occupation and Sex, 2011 - 2023</t>
  </si>
  <si>
    <r>
      <rPr>
        <b/>
        <sz val="10"/>
        <rFont val="Arial"/>
        <family val="2"/>
      </rPr>
      <t>Source:</t>
    </r>
    <r>
      <rPr>
        <sz val="10"/>
        <rFont val="Arial"/>
      </rPr>
      <t xml:space="preserve"> Labour Force Surveys 2011-2023, Census 2021, Economics and Statistics Office (ESO)</t>
    </r>
  </si>
  <si>
    <t>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</si>
</sst>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##0"/>
  </numFmts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4" fillId="0" borderId="0" xfId="0" applyFont="1" applyAlignment="1">
      <alignment horizontal="left" indent="1"/>
    </xf>
    <xf numFmtId="164" fontId="4" fillId="0" borderId="0" xfId="1" applyNumberFormat="1" applyFont="1" applyFill="1"/>
    <xf numFmtId="164" fontId="2" fillId="0" borderId="0" xfId="2" applyNumberFormat="1" applyFont="1" applyFill="1" applyBorder="1" applyAlignment="1">
      <alignment horizontal="right"/>
    </xf>
    <xf numFmtId="0" fontId="5" fillId="0" borderId="0" xfId="0" applyFont="1"/>
    <xf numFmtId="164" fontId="4" fillId="0" borderId="0" xfId="1" applyNumberFormat="1" applyFont="1" applyFill="1" applyBorder="1"/>
    <xf numFmtId="164" fontId="4" fillId="0" borderId="0" xfId="0" applyNumberFormat="1" applyFont="1"/>
    <xf numFmtId="164" fontId="2" fillId="0" borderId="0" xfId="2" applyNumberFormat="1" applyFont="1" applyFill="1"/>
    <xf numFmtId="164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 vertical="top"/>
    </xf>
    <xf numFmtId="165" fontId="4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left" vertical="top" indent="1"/>
    </xf>
    <xf numFmtId="164" fontId="4" fillId="0" borderId="0" xfId="1" applyNumberFormat="1" applyFont="1" applyFill="1" applyAlignment="1">
      <alignment horizontal="right"/>
    </xf>
    <xf numFmtId="0" fontId="0" fillId="0" borderId="2" xfId="0" applyBorder="1"/>
    <xf numFmtId="0" fontId="2" fillId="0" borderId="0" xfId="9"/>
    <xf numFmtId="164" fontId="0" fillId="2" borderId="0" xfId="1" applyNumberFormat="1" applyFont="1" applyFill="1" applyBorder="1" applyAlignment="1">
      <alignment horizontal="right"/>
    </xf>
    <xf numFmtId="0" fontId="2" fillId="2" borderId="0" xfId="9" applyFill="1"/>
    <xf numFmtId="0" fontId="7" fillId="2" borderId="0" xfId="9" applyFont="1" applyFill="1"/>
    <xf numFmtId="164" fontId="3" fillId="2" borderId="0" xfId="1" applyNumberFormat="1" applyFont="1" applyFill="1" applyBorder="1" applyAlignment="1">
      <alignment horizontal="right"/>
    </xf>
    <xf numFmtId="0" fontId="7" fillId="2" borderId="0" xfId="9" applyFont="1" applyFill="1" applyAlignment="1">
      <alignment horizontal="left" indent="1"/>
    </xf>
    <xf numFmtId="164" fontId="8" fillId="2" borderId="0" xfId="1" applyNumberFormat="1" applyFont="1" applyFill="1" applyBorder="1" applyAlignment="1">
      <alignment horizontal="right"/>
    </xf>
    <xf numFmtId="0" fontId="8" fillId="0" borderId="0" xfId="9" applyFont="1"/>
    <xf numFmtId="0" fontId="6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/>
    <xf numFmtId="164" fontId="6" fillId="2" borderId="9" xfId="1" applyNumberFormat="1" applyFont="1" applyFill="1" applyBorder="1"/>
    <xf numFmtId="165" fontId="6" fillId="2" borderId="8" xfId="1" applyNumberFormat="1" applyFont="1" applyFill="1" applyBorder="1"/>
    <xf numFmtId="0" fontId="0" fillId="2" borderId="8" xfId="0" applyFill="1" applyBorder="1"/>
    <xf numFmtId="164" fontId="0" fillId="2" borderId="9" xfId="1" applyNumberFormat="1" applyFont="1" applyFill="1" applyBorder="1"/>
    <xf numFmtId="165" fontId="0" fillId="2" borderId="8" xfId="1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7" fillId="2" borderId="0" xfId="9" applyFont="1" applyFill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165" fontId="6" fillId="2" borderId="0" xfId="1" applyNumberFormat="1" applyFont="1" applyFill="1" applyBorder="1"/>
    <xf numFmtId="165" fontId="0" fillId="2" borderId="0" xfId="1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2" xfId="0" applyFill="1" applyBorder="1"/>
    <xf numFmtId="0" fontId="1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166" fontId="9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/>
    <xf numFmtId="166" fontId="0" fillId="0" borderId="0" xfId="0" applyNumberFormat="1" applyFill="1" applyBorder="1"/>
    <xf numFmtId="0" fontId="4" fillId="0" borderId="0" xfId="0" applyFont="1" applyFill="1" applyBorder="1"/>
    <xf numFmtId="166" fontId="9" fillId="0" borderId="0" xfId="0" applyNumberFormat="1" applyFont="1" applyFill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166" fontId="9" fillId="0" borderId="0" xfId="0" applyNumberFormat="1" applyFont="1" applyBorder="1" applyAlignment="1">
      <alignment horizontal="right" vertical="top"/>
    </xf>
    <xf numFmtId="0" fontId="4" fillId="0" borderId="0" xfId="0" applyFont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3" xfId="5" xr:uid="{00000000-0005-0000-0000-000003000000}"/>
    <cellStyle name="Comma 3" xfId="2" xr:uid="{00000000-0005-0000-0000-000004000000}"/>
    <cellStyle name="Comma 3 2" xfId="6" xr:uid="{00000000-0005-0000-0000-000005000000}"/>
    <cellStyle name="Comma 4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3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ompendium%20of%20Statistics/2010%20Compendium/Data/Work%20Permits%20by%20Nationality%2031-dec-2010.xls" TargetMode="External"/><Relationship Id="rId1" Type="http://schemas.openxmlformats.org/officeDocument/2006/relationships/externalLinkPath" Target="/Compendium%20of%20Statistics/2010%20Compendium/Data/Work%20Permits%20by%20Nationality%2031-dec-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so.ky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E301"/>
  <sheetViews>
    <sheetView tabSelected="1" zoomScale="85" zoomScaleNormal="85" zoomScaleSheetLayoutView="100" workbookViewId="0">
      <pane xSplit="2" ySplit="8" topLeftCell="D9" activePane="bottomRight" state="frozen"/>
      <selection pane="topRight" activeCell="D1" sqref="D1"/>
      <selection pane="bottomLeft" activeCell="A9" sqref="A9"/>
      <selection pane="bottomRight" activeCell="Y15" sqref="Y15"/>
    </sheetView>
  </sheetViews>
  <sheetFormatPr defaultColWidth="9.140625" defaultRowHeight="12.75" x14ac:dyDescent="0.2"/>
  <cols>
    <col min="2" max="2" width="31.5703125" customWidth="1"/>
    <col min="3" max="3" width="8.28515625" hidden="1" customWidth="1"/>
    <col min="4" max="4" width="8.140625" customWidth="1"/>
    <col min="5" max="6" width="8.28515625" customWidth="1"/>
    <col min="7" max="7" width="9" customWidth="1"/>
    <col min="8" max="9" width="9.140625" customWidth="1"/>
    <col min="11" max="11" width="9.140625" customWidth="1"/>
    <col min="12" max="12" width="9.140625" style="1"/>
  </cols>
  <sheetData>
    <row r="4" spans="2:31" ht="12.75" customHeight="1" x14ac:dyDescent="0.2"/>
    <row r="5" spans="2:31" x14ac:dyDescent="0.2">
      <c r="J5" t="s">
        <v>15</v>
      </c>
    </row>
    <row r="6" spans="2:31" ht="15.75" x14ac:dyDescent="0.25">
      <c r="B6" s="50" t="s">
        <v>33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2:31" ht="12.75" customHeight="1" x14ac:dyDescent="0.25">
      <c r="B7" s="2"/>
    </row>
    <row r="8" spans="2:31" ht="44.25" customHeight="1" x14ac:dyDescent="0.2">
      <c r="B8" s="4" t="s">
        <v>0</v>
      </c>
      <c r="C8" s="5">
        <v>2010</v>
      </c>
      <c r="D8" s="5">
        <v>2011</v>
      </c>
      <c r="E8" s="5">
        <v>2012</v>
      </c>
      <c r="F8" s="5">
        <v>2013</v>
      </c>
      <c r="G8" s="5">
        <v>2014</v>
      </c>
      <c r="H8" s="5">
        <v>2015</v>
      </c>
      <c r="I8" s="5">
        <v>2016</v>
      </c>
      <c r="J8" s="5">
        <v>2017</v>
      </c>
      <c r="K8" s="5">
        <v>2018</v>
      </c>
      <c r="L8" s="5">
        <v>2019</v>
      </c>
      <c r="M8" s="5">
        <v>2020</v>
      </c>
      <c r="N8" s="5">
        <v>2021</v>
      </c>
      <c r="O8" s="5">
        <v>2022</v>
      </c>
      <c r="P8" s="5">
        <v>2023</v>
      </c>
      <c r="Q8" s="5">
        <v>2024</v>
      </c>
      <c r="R8" s="5">
        <v>2025</v>
      </c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2:31" x14ac:dyDescent="0.2">
      <c r="B9" s="3"/>
      <c r="L9"/>
      <c r="T9" s="59"/>
      <c r="U9" s="59"/>
      <c r="V9" s="59"/>
      <c r="W9" s="59"/>
      <c r="X9" s="60"/>
      <c r="Y9" s="58"/>
      <c r="Z9" s="59"/>
      <c r="AA9" s="59"/>
      <c r="AB9" s="59"/>
      <c r="AC9" s="59"/>
      <c r="AD9" s="60"/>
      <c r="AE9" s="58"/>
    </row>
    <row r="10" spans="2:31" x14ac:dyDescent="0.2">
      <c r="B10" s="6" t="s">
        <v>1</v>
      </c>
      <c r="C10" s="7">
        <f>SUM(C11:C12)</f>
        <v>34983</v>
      </c>
      <c r="D10" s="7">
        <v>35266.934696431861</v>
      </c>
      <c r="E10" s="7">
        <v>36401</v>
      </c>
      <c r="F10" s="7">
        <v>36105.910000000003</v>
      </c>
      <c r="G10" s="7">
        <v>37722.530796464052</v>
      </c>
      <c r="H10" s="7">
        <v>39138.211303648699</v>
      </c>
      <c r="I10" s="7">
        <v>40411</v>
      </c>
      <c r="J10" s="7">
        <v>40856</v>
      </c>
      <c r="K10" s="7">
        <v>44887</v>
      </c>
      <c r="L10" s="7">
        <v>47393.855453780219</v>
      </c>
      <c r="M10" s="7">
        <v>41643.839848595693</v>
      </c>
      <c r="N10" s="7">
        <v>44441.231934868803</v>
      </c>
      <c r="O10" s="27">
        <v>56354.598275565724</v>
      </c>
      <c r="P10" s="27">
        <v>58504.367871912887</v>
      </c>
      <c r="Q10" s="27">
        <v>59393.147367059093</v>
      </c>
      <c r="R10" s="27">
        <v>63288.696278209063</v>
      </c>
      <c r="T10" s="67"/>
      <c r="U10" s="67"/>
      <c r="V10" s="67"/>
      <c r="W10" s="67"/>
      <c r="X10" s="67"/>
      <c r="Y10" s="68"/>
      <c r="Z10" s="57"/>
      <c r="AA10" s="57"/>
      <c r="AB10" s="57"/>
      <c r="AC10" s="61"/>
      <c r="AD10" s="62"/>
      <c r="AE10" s="58"/>
    </row>
    <row r="11" spans="2:31" x14ac:dyDescent="0.2">
      <c r="B11" s="8" t="s">
        <v>2</v>
      </c>
      <c r="C11" s="9">
        <v>17839</v>
      </c>
      <c r="D11" s="9">
        <v>17981.426284067486</v>
      </c>
      <c r="E11" s="9">
        <v>18059</v>
      </c>
      <c r="F11" s="9">
        <v>18060.79</v>
      </c>
      <c r="G11" s="9">
        <v>18376.418271500173</v>
      </c>
      <c r="H11" s="10">
        <v>20085.89880259342</v>
      </c>
      <c r="I11" s="10">
        <v>20015</v>
      </c>
      <c r="J11" s="10">
        <v>21313</v>
      </c>
      <c r="K11" s="10">
        <v>22401</v>
      </c>
      <c r="L11" s="10">
        <v>24367.718399341316</v>
      </c>
      <c r="M11" s="10">
        <v>21771.831667621485</v>
      </c>
      <c r="N11" s="10">
        <v>23488.033476597357</v>
      </c>
      <c r="O11" s="44">
        <v>30201.506672620249</v>
      </c>
      <c r="P11" s="44">
        <v>30919.871177012825</v>
      </c>
      <c r="Q11" s="44">
        <v>30685.01074443047</v>
      </c>
      <c r="R11" s="44">
        <v>32398.126657186964</v>
      </c>
      <c r="T11" s="56"/>
      <c r="U11" s="56"/>
      <c r="V11" s="56"/>
      <c r="W11" s="56"/>
      <c r="X11" s="69"/>
      <c r="Y11" s="69"/>
      <c r="Z11" s="57"/>
      <c r="AA11" s="57"/>
      <c r="AB11" s="57"/>
      <c r="AC11" s="61"/>
      <c r="AD11" s="62"/>
      <c r="AE11" s="58"/>
    </row>
    <row r="12" spans="2:31" s="11" customFormat="1" x14ac:dyDescent="0.2">
      <c r="B12" s="8" t="s">
        <v>3</v>
      </c>
      <c r="C12" s="9">
        <v>17144</v>
      </c>
      <c r="D12" s="9">
        <v>17285.508412364365</v>
      </c>
      <c r="E12" s="9">
        <v>18342</v>
      </c>
      <c r="F12" s="9">
        <v>18045.12</v>
      </c>
      <c r="G12" s="9">
        <v>19346.112524963588</v>
      </c>
      <c r="H12" s="10">
        <v>19052.312501055279</v>
      </c>
      <c r="I12" s="10">
        <v>20396</v>
      </c>
      <c r="J12" s="10">
        <v>19543</v>
      </c>
      <c r="K12" s="10">
        <v>22486</v>
      </c>
      <c r="L12" s="10">
        <v>23026.137054439063</v>
      </c>
      <c r="M12" s="10">
        <v>19872.008180973768</v>
      </c>
      <c r="N12" s="10">
        <v>20942.010571133367</v>
      </c>
      <c r="O12" s="44">
        <v>26153.091602948938</v>
      </c>
      <c r="P12" s="44">
        <v>27584.496694901874</v>
      </c>
      <c r="Q12" s="44">
        <v>28708.136622626866</v>
      </c>
      <c r="R12" s="44">
        <v>30890.569621023784</v>
      </c>
      <c r="T12" s="56"/>
      <c r="U12" s="56"/>
      <c r="V12" s="56"/>
      <c r="W12" s="56"/>
      <c r="X12" s="69"/>
      <c r="Y12" s="69"/>
      <c r="Z12" s="57"/>
      <c r="AA12" s="57"/>
      <c r="AB12" s="57"/>
      <c r="AC12" s="61"/>
      <c r="AD12" s="62"/>
      <c r="AE12" s="63"/>
    </row>
    <row r="13" spans="2:31" x14ac:dyDescent="0.2">
      <c r="L13"/>
      <c r="O13" s="24"/>
      <c r="P13" s="24"/>
      <c r="Q13" s="24"/>
      <c r="R13" s="24"/>
      <c r="T13" s="56"/>
      <c r="U13" s="56"/>
      <c r="V13" s="56"/>
      <c r="W13" s="56"/>
      <c r="X13" s="69"/>
      <c r="Y13" s="69"/>
      <c r="Z13" s="57"/>
      <c r="AA13" s="57"/>
      <c r="AB13" s="57"/>
      <c r="AC13" s="61"/>
      <c r="AD13" s="62"/>
      <c r="AE13" s="58"/>
    </row>
    <row r="14" spans="2:31" x14ac:dyDescent="0.2">
      <c r="B14" s="6" t="s">
        <v>4</v>
      </c>
      <c r="C14" s="7">
        <f t="shared" ref="C14" si="0">(C15+C16)</f>
        <v>3613</v>
      </c>
      <c r="D14" s="7">
        <v>3077.5505653660475</v>
      </c>
      <c r="E14" s="7">
        <v>3398</v>
      </c>
      <c r="F14" s="7">
        <v>3544.22</v>
      </c>
      <c r="G14" s="7">
        <v>3933.168010337065</v>
      </c>
      <c r="H14" s="7">
        <v>3865.8911622134215</v>
      </c>
      <c r="I14" s="7">
        <v>3092</v>
      </c>
      <c r="J14" s="7">
        <v>3531</v>
      </c>
      <c r="K14" s="7">
        <v>3984</v>
      </c>
      <c r="L14" s="7">
        <v>5069.5913096010736</v>
      </c>
      <c r="M14" s="7">
        <v>4288.8331204841334</v>
      </c>
      <c r="N14" s="7">
        <v>4918.9437653544537</v>
      </c>
      <c r="O14" s="27">
        <v>5667.7727610823777</v>
      </c>
      <c r="P14" s="27">
        <v>5439.2445301826165</v>
      </c>
      <c r="Q14" s="27">
        <v>5603.1893345487524</v>
      </c>
      <c r="R14" s="27">
        <v>6857.2400429702311</v>
      </c>
      <c r="T14" s="56"/>
      <c r="U14" s="56"/>
      <c r="V14" s="56"/>
      <c r="W14" s="56"/>
      <c r="X14" s="69"/>
      <c r="Y14" s="69"/>
      <c r="Z14" s="57"/>
      <c r="AA14" s="57"/>
      <c r="AB14" s="57"/>
      <c r="AC14" s="61"/>
      <c r="AD14" s="62"/>
      <c r="AE14" s="58"/>
    </row>
    <row r="15" spans="2:31" x14ac:dyDescent="0.2">
      <c r="B15" s="8" t="s">
        <v>2</v>
      </c>
      <c r="C15" s="9">
        <v>2098</v>
      </c>
      <c r="D15" s="9">
        <v>1779.1505332037787</v>
      </c>
      <c r="E15" s="13">
        <v>1957</v>
      </c>
      <c r="F15" s="13">
        <v>2162.4</v>
      </c>
      <c r="G15" s="13">
        <v>2433.889742575625</v>
      </c>
      <c r="H15" s="10">
        <v>2224.7306424472658</v>
      </c>
      <c r="I15" s="10">
        <v>1686</v>
      </c>
      <c r="J15" s="10">
        <v>2090</v>
      </c>
      <c r="K15" s="10">
        <v>2349</v>
      </c>
      <c r="L15" s="10">
        <v>2762.6328197740518</v>
      </c>
      <c r="M15" s="10">
        <v>2441.9462418582407</v>
      </c>
      <c r="N15" s="10">
        <v>2715.8084860147646</v>
      </c>
      <c r="O15" s="24">
        <v>3175.0114685089175</v>
      </c>
      <c r="P15" s="24">
        <v>2943.3493653542973</v>
      </c>
      <c r="Q15" s="24">
        <v>2841.7248539225352</v>
      </c>
      <c r="R15" s="24">
        <v>3755.383999411004</v>
      </c>
      <c r="T15" s="56"/>
      <c r="U15" s="56"/>
      <c r="V15" s="56"/>
      <c r="W15" s="56"/>
      <c r="X15" s="69"/>
      <c r="Y15" s="69"/>
      <c r="Z15" s="57"/>
      <c r="AA15" s="57"/>
      <c r="AB15" s="57"/>
      <c r="AC15" s="61"/>
      <c r="AD15" s="62"/>
      <c r="AE15" s="58"/>
    </row>
    <row r="16" spans="2:31" x14ac:dyDescent="0.2">
      <c r="B16" s="8" t="s">
        <v>3</v>
      </c>
      <c r="C16" s="13">
        <v>1515</v>
      </c>
      <c r="D16" s="13">
        <v>1298.4000321622689</v>
      </c>
      <c r="E16" s="9">
        <v>1441</v>
      </c>
      <c r="F16" s="9">
        <v>1381.82</v>
      </c>
      <c r="G16" s="9">
        <v>1499.278267761448</v>
      </c>
      <c r="H16" s="14">
        <v>1641.1605197661556</v>
      </c>
      <c r="I16" s="14">
        <v>1405</v>
      </c>
      <c r="J16" s="14">
        <v>1441</v>
      </c>
      <c r="K16" s="14">
        <v>1635</v>
      </c>
      <c r="L16" s="14">
        <v>2306.9584898270095</v>
      </c>
      <c r="M16" s="14">
        <v>1846.886878625902</v>
      </c>
      <c r="N16" s="14">
        <v>2203.1352793396891</v>
      </c>
      <c r="O16" s="24">
        <v>2492.7612925734543</v>
      </c>
      <c r="P16" s="24">
        <v>2495.8951648283282</v>
      </c>
      <c r="Q16" s="24">
        <v>2761.4644806262295</v>
      </c>
      <c r="R16" s="24">
        <v>3101.856043559214</v>
      </c>
      <c r="T16" s="56"/>
      <c r="U16" s="56"/>
      <c r="V16" s="56"/>
      <c r="W16" s="56"/>
      <c r="X16" s="69"/>
      <c r="Y16" s="69"/>
      <c r="Z16" s="57"/>
      <c r="AA16" s="57"/>
      <c r="AB16" s="57"/>
      <c r="AC16" s="61"/>
      <c r="AD16" s="62"/>
      <c r="AE16" s="64"/>
    </row>
    <row r="17" spans="2:31" x14ac:dyDescent="0.2">
      <c r="L17"/>
      <c r="O17" s="24"/>
      <c r="P17" s="24"/>
      <c r="Q17" s="24"/>
      <c r="R17" s="24"/>
      <c r="T17" s="56"/>
      <c r="U17" s="56"/>
      <c r="V17" s="56"/>
      <c r="W17" s="56"/>
      <c r="X17" s="69"/>
      <c r="Y17" s="69"/>
      <c r="Z17" s="66"/>
      <c r="AA17" s="57"/>
      <c r="AB17" s="57"/>
      <c r="AC17" s="61"/>
      <c r="AD17" s="62"/>
      <c r="AE17" s="64"/>
    </row>
    <row r="18" spans="2:31" x14ac:dyDescent="0.2">
      <c r="B18" s="6" t="s">
        <v>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T18" s="56"/>
      <c r="U18" s="56"/>
      <c r="V18" s="56"/>
      <c r="W18" s="56"/>
      <c r="X18" s="69"/>
      <c r="Y18" s="69"/>
      <c r="Z18" s="66"/>
      <c r="AA18" s="57"/>
      <c r="AB18" s="57"/>
      <c r="AC18" s="61"/>
      <c r="AD18" s="62"/>
      <c r="AE18" s="64"/>
    </row>
    <row r="19" spans="2:31" x14ac:dyDescent="0.2">
      <c r="B19" s="6" t="s">
        <v>6</v>
      </c>
      <c r="C19" s="7">
        <f>C20+C21</f>
        <v>10482</v>
      </c>
      <c r="D19" s="7">
        <v>11784.057291679866</v>
      </c>
      <c r="E19" s="7">
        <v>10837</v>
      </c>
      <c r="F19" s="7">
        <v>11520.029999999999</v>
      </c>
      <c r="G19" s="7">
        <v>11841.968129216133</v>
      </c>
      <c r="H19" s="7">
        <v>11863.672079927162</v>
      </c>
      <c r="I19" s="7">
        <v>13474</v>
      </c>
      <c r="J19" s="7">
        <v>14203</v>
      </c>
      <c r="K19" s="7">
        <v>14170</v>
      </c>
      <c r="L19" s="7">
        <v>15233.075462178494</v>
      </c>
      <c r="M19" s="7">
        <f>7997.98503807372+ 6366</f>
        <v>14363.985038073719</v>
      </c>
      <c r="N19" s="7">
        <v>13756.980363453182</v>
      </c>
      <c r="O19" s="27">
        <v>17697.455123208154</v>
      </c>
      <c r="P19" s="27">
        <v>19765.23619715661</v>
      </c>
      <c r="Q19" s="27">
        <v>19643.067868041333</v>
      </c>
      <c r="R19" s="27">
        <v>22689.452011675716</v>
      </c>
      <c r="T19" s="56"/>
      <c r="U19" s="56"/>
      <c r="V19" s="56"/>
      <c r="W19" s="56"/>
      <c r="X19" s="69"/>
      <c r="Y19" s="69"/>
      <c r="Z19" s="66"/>
      <c r="AA19" s="57"/>
      <c r="AB19" s="57"/>
      <c r="AC19" s="61"/>
      <c r="AD19" s="62"/>
      <c r="AE19" s="58"/>
    </row>
    <row r="20" spans="2:31" x14ac:dyDescent="0.2">
      <c r="B20" s="8" t="s">
        <v>2</v>
      </c>
      <c r="C20" s="12">
        <v>4920</v>
      </c>
      <c r="D20" s="12">
        <v>5936.8589170655059</v>
      </c>
      <c r="E20" s="12">
        <v>5004</v>
      </c>
      <c r="F20" s="12">
        <v>5058.1000000000004</v>
      </c>
      <c r="G20" s="12">
        <v>5417.4572282920253</v>
      </c>
      <c r="H20" s="15">
        <v>5425.5363573616141</v>
      </c>
      <c r="I20" s="15">
        <v>6418</v>
      </c>
      <c r="J20" s="15">
        <v>6533</v>
      </c>
      <c r="K20" s="15">
        <v>6019</v>
      </c>
      <c r="L20" s="15">
        <v>7280.2135821299398</v>
      </c>
      <c r="M20" s="15">
        <f>3628.12486052629+2758</f>
        <v>6386.1248605262899</v>
      </c>
      <c r="N20" s="15">
        <v>6130.4110571827405</v>
      </c>
      <c r="O20" s="24">
        <v>7983.357338085134</v>
      </c>
      <c r="P20" s="24">
        <v>8742.9214266964282</v>
      </c>
      <c r="Q20" s="24">
        <v>9236.7086100520428</v>
      </c>
      <c r="R20" s="24">
        <v>9854.1314818345581</v>
      </c>
      <c r="T20" s="56"/>
      <c r="U20" s="56"/>
      <c r="V20" s="56"/>
      <c r="W20" s="56"/>
      <c r="X20" s="69"/>
      <c r="Y20" s="69"/>
      <c r="Z20" s="57"/>
      <c r="AA20" s="57"/>
      <c r="AB20" s="57"/>
      <c r="AC20" s="61"/>
      <c r="AD20" s="62"/>
      <c r="AE20" s="58"/>
    </row>
    <row r="21" spans="2:31" x14ac:dyDescent="0.2">
      <c r="B21" s="8" t="s">
        <v>3</v>
      </c>
      <c r="C21" s="12">
        <v>5562</v>
      </c>
      <c r="D21" s="12">
        <v>5847.1983746143596</v>
      </c>
      <c r="E21" s="12">
        <v>5833</v>
      </c>
      <c r="F21" s="12">
        <v>6461.9400000000005</v>
      </c>
      <c r="G21" s="12">
        <v>6424.510900924115</v>
      </c>
      <c r="H21" s="15">
        <v>6438.1357225655483</v>
      </c>
      <c r="I21" s="15">
        <v>7054</v>
      </c>
      <c r="J21" s="15">
        <v>7670</v>
      </c>
      <c r="K21" s="15">
        <v>8152</v>
      </c>
      <c r="L21" s="15">
        <v>7952.8618800485419</v>
      </c>
      <c r="M21" s="15">
        <f>4369.86017754737+3609</f>
        <v>7978.8601775473699</v>
      </c>
      <c r="N21" s="15">
        <v>7626.5693062704413</v>
      </c>
      <c r="O21" s="24">
        <v>9714.0977851230291</v>
      </c>
      <c r="P21" s="24">
        <v>11022.314770460118</v>
      </c>
      <c r="Q21" s="24">
        <v>10406.359257989297</v>
      </c>
      <c r="R21" s="24">
        <v>12835.320529841247</v>
      </c>
      <c r="T21" s="56"/>
      <c r="U21" s="56"/>
      <c r="V21" s="56"/>
      <c r="W21" s="56"/>
      <c r="X21" s="69"/>
      <c r="Y21" s="69"/>
      <c r="Z21" s="57"/>
      <c r="AA21" s="57"/>
      <c r="AB21" s="57"/>
      <c r="AC21" s="61"/>
      <c r="AD21" s="62"/>
      <c r="AE21" s="58"/>
    </row>
    <row r="22" spans="2:31" x14ac:dyDescent="0.2">
      <c r="L22"/>
      <c r="O22" s="24"/>
      <c r="P22" s="24"/>
      <c r="Q22" s="24"/>
      <c r="R22" s="24"/>
      <c r="T22" s="56"/>
      <c r="U22" s="56"/>
      <c r="V22" s="56"/>
      <c r="W22" s="56"/>
      <c r="X22" s="69"/>
      <c r="Y22" s="69"/>
      <c r="Z22" s="57"/>
      <c r="AA22" s="57"/>
      <c r="AB22" s="57"/>
      <c r="AC22" s="61"/>
      <c r="AD22" s="62"/>
      <c r="AE22" s="58"/>
    </row>
    <row r="23" spans="2:31" x14ac:dyDescent="0.2">
      <c r="B23" s="6" t="s">
        <v>7</v>
      </c>
      <c r="C23" s="7">
        <f t="shared" ref="C23" si="1">(C24+C25)</f>
        <v>3255</v>
      </c>
      <c r="D23" s="7">
        <v>2754.6441959014182</v>
      </c>
      <c r="E23" s="7">
        <v>2972</v>
      </c>
      <c r="F23" s="7">
        <v>2846.84</v>
      </c>
      <c r="G23" s="7">
        <v>3458.6870996946914</v>
      </c>
      <c r="H23" s="7">
        <v>3124</v>
      </c>
      <c r="I23" s="7">
        <v>3336</v>
      </c>
      <c r="J23" s="7">
        <v>2840</v>
      </c>
      <c r="K23" s="7">
        <v>3721</v>
      </c>
      <c r="L23" s="7">
        <v>3327.6516894678598</v>
      </c>
      <c r="M23" s="7">
        <v>3071.8638191597624</v>
      </c>
      <c r="N23" s="7">
        <v>3261.9375844175456</v>
      </c>
      <c r="O23" s="27">
        <v>3313.7663824546435</v>
      </c>
      <c r="P23" s="27">
        <v>3040.6036124692346</v>
      </c>
      <c r="Q23" s="27">
        <v>2810.0324971885148</v>
      </c>
      <c r="R23" s="27">
        <v>3092.2357761789908</v>
      </c>
      <c r="T23" s="56"/>
      <c r="U23" s="56"/>
      <c r="V23" s="56"/>
      <c r="W23" s="56"/>
      <c r="X23" s="69"/>
      <c r="Y23" s="69"/>
      <c r="Z23" s="57"/>
      <c r="AA23" s="57"/>
      <c r="AB23" s="57"/>
      <c r="AC23" s="61"/>
      <c r="AD23" s="62"/>
      <c r="AE23" s="58"/>
    </row>
    <row r="24" spans="2:31" x14ac:dyDescent="0.2">
      <c r="B24" s="8" t="s">
        <v>2</v>
      </c>
      <c r="C24" s="9">
        <v>813</v>
      </c>
      <c r="D24" s="9">
        <v>707.15840232045014</v>
      </c>
      <c r="E24" s="9">
        <v>776</v>
      </c>
      <c r="F24" s="9">
        <v>731.98</v>
      </c>
      <c r="G24" s="9">
        <v>868.06445129364295</v>
      </c>
      <c r="H24" s="9">
        <v>910</v>
      </c>
      <c r="I24" s="9">
        <v>994</v>
      </c>
      <c r="J24" s="9">
        <v>833</v>
      </c>
      <c r="K24" s="9">
        <v>966</v>
      </c>
      <c r="L24" s="9">
        <v>1012.2601559764124</v>
      </c>
      <c r="M24" s="9">
        <v>723.87740832002999</v>
      </c>
      <c r="N24" s="9">
        <v>879.81712955614125</v>
      </c>
      <c r="O24" s="24">
        <v>1137.59418270373</v>
      </c>
      <c r="P24" s="24">
        <v>830.07223630865337</v>
      </c>
      <c r="Q24" s="24">
        <v>769.78814663789899</v>
      </c>
      <c r="R24" s="24">
        <v>1033.8751996471071</v>
      </c>
      <c r="T24" s="56"/>
      <c r="U24" s="56"/>
      <c r="V24" s="56"/>
      <c r="W24" s="56"/>
      <c r="X24" s="69"/>
      <c r="Y24" s="69"/>
      <c r="Z24" s="57"/>
      <c r="AA24" s="57"/>
      <c r="AB24" s="57"/>
      <c r="AC24" s="61"/>
      <c r="AD24" s="62"/>
      <c r="AE24" s="58"/>
    </row>
    <row r="25" spans="2:31" s="16" customFormat="1" x14ac:dyDescent="0.2">
      <c r="B25" s="8" t="s">
        <v>3</v>
      </c>
      <c r="C25" s="12">
        <v>2442</v>
      </c>
      <c r="D25" s="12">
        <v>2047.485793580968</v>
      </c>
      <c r="E25" s="12">
        <v>2196</v>
      </c>
      <c r="F25" s="12">
        <v>2114.86</v>
      </c>
      <c r="G25" s="12">
        <v>2590.6226484010517</v>
      </c>
      <c r="H25" s="12">
        <v>2214</v>
      </c>
      <c r="I25" s="12">
        <v>2342</v>
      </c>
      <c r="J25" s="12">
        <v>2008</v>
      </c>
      <c r="K25" s="12">
        <v>2755</v>
      </c>
      <c r="L25" s="12">
        <v>2315.3915334914423</v>
      </c>
      <c r="M25" s="12">
        <v>2347.9864108397369</v>
      </c>
      <c r="N25" s="12">
        <v>2382.1204548614041</v>
      </c>
      <c r="O25" s="24">
        <v>2176.1721997509085</v>
      </c>
      <c r="P25" s="24">
        <v>2210.5313761605871</v>
      </c>
      <c r="Q25" s="24">
        <v>2040.2443505506083</v>
      </c>
      <c r="R25" s="24">
        <v>2058.3605765318835</v>
      </c>
      <c r="T25" s="56"/>
      <c r="U25" s="56"/>
      <c r="V25" s="56"/>
      <c r="W25" s="56"/>
      <c r="X25" s="69"/>
      <c r="Y25" s="69"/>
      <c r="Z25" s="57"/>
      <c r="AA25" s="57"/>
      <c r="AB25" s="57"/>
      <c r="AC25" s="61"/>
      <c r="AD25" s="62"/>
      <c r="AE25" s="65"/>
    </row>
    <row r="26" spans="2:31" s="16" customFormat="1" x14ac:dyDescent="0.2">
      <c r="O26" s="24"/>
      <c r="P26" s="24"/>
      <c r="Q26" s="24"/>
      <c r="R26" s="24"/>
      <c r="T26" s="56"/>
      <c r="U26" s="56"/>
      <c r="V26" s="56"/>
      <c r="W26" s="56"/>
      <c r="X26" s="69"/>
      <c r="Y26" s="69"/>
      <c r="Z26" s="57"/>
      <c r="AA26" s="57"/>
      <c r="AB26" s="57"/>
      <c r="AC26" s="61"/>
      <c r="AD26" s="62"/>
      <c r="AE26" s="65"/>
    </row>
    <row r="27" spans="2:31" x14ac:dyDescent="0.2">
      <c r="B27" s="6" t="s">
        <v>8</v>
      </c>
      <c r="C27" s="7">
        <f t="shared" ref="C27" si="2">(C28+C29)</f>
        <v>6742</v>
      </c>
      <c r="D27" s="7">
        <v>6558.1226152722038</v>
      </c>
      <c r="E27" s="7">
        <v>7673</v>
      </c>
      <c r="F27" s="7">
        <v>7061.02</v>
      </c>
      <c r="G27" s="7">
        <v>7473.7587157208663</v>
      </c>
      <c r="H27" s="7">
        <v>8441</v>
      </c>
      <c r="I27" s="7">
        <v>8753</v>
      </c>
      <c r="J27" s="7">
        <v>8570</v>
      </c>
      <c r="K27" s="7">
        <v>9046</v>
      </c>
      <c r="L27" s="7">
        <v>8710.8431564062885</v>
      </c>
      <c r="M27" s="7">
        <v>6714.5092366909212</v>
      </c>
      <c r="N27" s="7">
        <v>7814.7850949943204</v>
      </c>
      <c r="O27" s="27">
        <v>9576.0975870956681</v>
      </c>
      <c r="P27" s="27">
        <v>10139.907096973942</v>
      </c>
      <c r="Q27" s="27">
        <v>11442.285468421584</v>
      </c>
      <c r="R27" s="27">
        <v>10529.445384417982</v>
      </c>
      <c r="T27" s="56"/>
      <c r="U27" s="56"/>
      <c r="V27" s="56"/>
      <c r="W27" s="56"/>
      <c r="X27" s="69"/>
      <c r="Y27" s="69"/>
      <c r="Z27" s="57"/>
      <c r="AA27" s="57"/>
      <c r="AB27" s="57"/>
      <c r="AC27" s="61"/>
      <c r="AD27" s="62"/>
      <c r="AE27" s="58"/>
    </row>
    <row r="28" spans="2:31" x14ac:dyDescent="0.2">
      <c r="B28" s="8" t="s">
        <v>2</v>
      </c>
      <c r="C28" s="9">
        <v>2840</v>
      </c>
      <c r="D28" s="9">
        <v>2492.2490032333762</v>
      </c>
      <c r="E28" s="9">
        <v>2869</v>
      </c>
      <c r="F28" s="9">
        <v>2467.41</v>
      </c>
      <c r="G28" s="9">
        <v>2765.2063831881924</v>
      </c>
      <c r="H28" s="9">
        <v>3205</v>
      </c>
      <c r="I28" s="9">
        <v>3078</v>
      </c>
      <c r="J28" s="9">
        <v>3277</v>
      </c>
      <c r="K28" s="9">
        <v>3511</v>
      </c>
      <c r="L28" s="9">
        <v>3053.2190134218081</v>
      </c>
      <c r="M28" s="9">
        <v>2609.1803379629869</v>
      </c>
      <c r="N28" s="9">
        <v>3034.1733829466639</v>
      </c>
      <c r="O28" s="24">
        <v>3380.3505929113771</v>
      </c>
      <c r="P28" s="24">
        <v>3718.1411067876329</v>
      </c>
      <c r="Q28" s="24">
        <v>4225.1057357561103</v>
      </c>
      <c r="R28" s="24">
        <v>4352.9937093063827</v>
      </c>
      <c r="T28" s="56"/>
      <c r="U28" s="56"/>
      <c r="V28" s="56"/>
      <c r="W28" s="56"/>
      <c r="X28" s="69"/>
      <c r="Y28" s="69"/>
      <c r="Z28" s="57"/>
      <c r="AA28" s="57"/>
      <c r="AB28" s="57"/>
      <c r="AC28" s="61"/>
      <c r="AD28" s="62"/>
      <c r="AE28" s="58"/>
    </row>
    <row r="29" spans="2:31" s="16" customFormat="1" x14ac:dyDescent="0.2">
      <c r="B29" s="8" t="s">
        <v>3</v>
      </c>
      <c r="C29" s="12">
        <v>3902</v>
      </c>
      <c r="D29" s="12">
        <v>4065.8736120388276</v>
      </c>
      <c r="E29" s="12">
        <v>4804</v>
      </c>
      <c r="F29" s="12">
        <v>4593.6099999999997</v>
      </c>
      <c r="G29" s="12">
        <v>4708.5523325326822</v>
      </c>
      <c r="H29" s="12">
        <v>5236</v>
      </c>
      <c r="I29" s="12">
        <v>5675</v>
      </c>
      <c r="J29" s="12">
        <v>5293</v>
      </c>
      <c r="K29" s="12">
        <v>5535</v>
      </c>
      <c r="L29" s="12">
        <v>5657.6241429844795</v>
      </c>
      <c r="M29" s="12">
        <v>4105.3288987278993</v>
      </c>
      <c r="N29" s="12">
        <v>4780.6117120476565</v>
      </c>
      <c r="O29" s="24">
        <v>6195.7469941842937</v>
      </c>
      <c r="P29" s="24">
        <v>6421.7659901862844</v>
      </c>
      <c r="Q29" s="24">
        <v>7217.1797326654623</v>
      </c>
      <c r="R29" s="24">
        <v>6176.4516751116298</v>
      </c>
      <c r="T29" s="56"/>
      <c r="U29" s="56"/>
      <c r="V29" s="56"/>
      <c r="W29" s="56"/>
      <c r="X29" s="69"/>
      <c r="Y29" s="69"/>
      <c r="Z29" s="57"/>
      <c r="AA29" s="57"/>
      <c r="AB29" s="57"/>
      <c r="AC29" s="61"/>
      <c r="AD29" s="62"/>
      <c r="AE29" s="65"/>
    </row>
    <row r="30" spans="2:31" s="16" customFormat="1" x14ac:dyDescent="0.2">
      <c r="O30" s="24"/>
      <c r="P30" s="24"/>
      <c r="Q30" s="24"/>
      <c r="R30" s="24"/>
      <c r="T30" s="56"/>
      <c r="U30" s="56"/>
      <c r="V30" s="56"/>
      <c r="W30" s="56"/>
      <c r="X30" s="69"/>
      <c r="Y30" s="69"/>
      <c r="Z30" s="57"/>
      <c r="AA30" s="57"/>
      <c r="AB30" s="57"/>
      <c r="AC30" s="61"/>
      <c r="AD30" s="62"/>
      <c r="AE30" s="65"/>
    </row>
    <row r="31" spans="2:31" x14ac:dyDescent="0.2">
      <c r="B31" s="6" t="s">
        <v>9</v>
      </c>
      <c r="C31" s="7">
        <f>C32+C33</f>
        <v>692</v>
      </c>
      <c r="D31" s="7">
        <v>867.0500469162032</v>
      </c>
      <c r="E31" s="7">
        <v>800</v>
      </c>
      <c r="F31" s="7">
        <v>801.57</v>
      </c>
      <c r="G31" s="7">
        <v>651.61719434115298</v>
      </c>
      <c r="H31" s="7">
        <v>740</v>
      </c>
      <c r="I31" s="7">
        <v>741</v>
      </c>
      <c r="J31" s="7">
        <v>1036</v>
      </c>
      <c r="K31" s="7">
        <v>598</v>
      </c>
      <c r="L31" s="7">
        <v>1281.1199556202448</v>
      </c>
      <c r="M31" s="7">
        <v>810.94205069444706</v>
      </c>
      <c r="N31" s="7">
        <v>517.70901256842967</v>
      </c>
      <c r="O31" s="27">
        <v>668.8041063867438</v>
      </c>
      <c r="P31" s="27">
        <v>814.32927325675769</v>
      </c>
      <c r="Q31" s="27">
        <v>431.2378154244077</v>
      </c>
      <c r="R31" s="27">
        <v>712.32866599543263</v>
      </c>
      <c r="T31" s="56"/>
      <c r="U31" s="56"/>
      <c r="V31" s="56"/>
      <c r="W31" s="56"/>
      <c r="X31" s="69"/>
      <c r="Y31" s="69"/>
      <c r="Z31" s="57"/>
      <c r="AA31" s="57"/>
      <c r="AB31" s="57"/>
      <c r="AC31" s="61"/>
      <c r="AD31" s="62"/>
      <c r="AE31" s="58"/>
    </row>
    <row r="32" spans="2:31" x14ac:dyDescent="0.2">
      <c r="B32" s="8" t="s">
        <v>2</v>
      </c>
      <c r="C32" s="9">
        <v>663</v>
      </c>
      <c r="D32" s="9">
        <v>844.86996099908401</v>
      </c>
      <c r="E32" s="9">
        <v>747</v>
      </c>
      <c r="F32" s="9">
        <v>763.83</v>
      </c>
      <c r="G32" s="9">
        <v>611.66617245952648</v>
      </c>
      <c r="H32" s="9">
        <v>687</v>
      </c>
      <c r="I32" s="9">
        <v>670</v>
      </c>
      <c r="J32" s="9">
        <v>988</v>
      </c>
      <c r="K32" s="9">
        <v>450</v>
      </c>
      <c r="L32" s="9">
        <v>1111.3140265913387</v>
      </c>
      <c r="M32" s="9">
        <v>737.66778560820433</v>
      </c>
      <c r="N32" s="9">
        <v>478.04218898394123</v>
      </c>
      <c r="O32" s="24">
        <v>609.53411628613048</v>
      </c>
      <c r="P32" s="24">
        <v>789.60254821738454</v>
      </c>
      <c r="Q32" s="24">
        <v>410.69534828588388</v>
      </c>
      <c r="R32" s="24">
        <v>575.53578066968794</v>
      </c>
      <c r="T32" s="56"/>
      <c r="U32" s="56"/>
      <c r="V32" s="56"/>
      <c r="W32" s="56"/>
      <c r="X32" s="69"/>
      <c r="Y32" s="69"/>
      <c r="Z32" s="57"/>
      <c r="AA32" s="57"/>
      <c r="AB32" s="57"/>
      <c r="AC32" s="61"/>
      <c r="AD32" s="62"/>
      <c r="AE32" s="58"/>
    </row>
    <row r="33" spans="2:31" s="16" customFormat="1" x14ac:dyDescent="0.2">
      <c r="B33" s="8" t="s">
        <v>3</v>
      </c>
      <c r="C33" s="9">
        <v>29</v>
      </c>
      <c r="D33" s="9">
        <v>22.1800859171192</v>
      </c>
      <c r="E33" s="9">
        <v>53</v>
      </c>
      <c r="F33" s="9">
        <v>37.729999999999997</v>
      </c>
      <c r="G33" s="9">
        <v>39.951021881626502</v>
      </c>
      <c r="H33" s="9">
        <v>53</v>
      </c>
      <c r="I33" s="9">
        <v>71</v>
      </c>
      <c r="J33" s="9">
        <v>48</v>
      </c>
      <c r="K33" s="9">
        <v>149</v>
      </c>
      <c r="L33" s="9">
        <v>169.80592902890652</v>
      </c>
      <c r="M33" s="9">
        <v>73.274265086242806</v>
      </c>
      <c r="N33" s="9">
        <v>39.666823584488462</v>
      </c>
      <c r="O33" s="24">
        <v>59.269990100613398</v>
      </c>
      <c r="P33" s="24">
        <v>24.7267250393731</v>
      </c>
      <c r="Q33" s="24">
        <v>20.542467138523801</v>
      </c>
      <c r="R33" s="24">
        <v>136.79288532574461</v>
      </c>
      <c r="T33" s="56"/>
      <c r="U33" s="56"/>
      <c r="V33" s="56"/>
      <c r="W33" s="56"/>
      <c r="X33" s="69"/>
      <c r="Y33" s="69"/>
      <c r="Z33" s="57"/>
      <c r="AA33" s="57"/>
      <c r="AB33" s="57"/>
      <c r="AC33" s="61"/>
      <c r="AD33" s="62"/>
      <c r="AE33" s="65"/>
    </row>
    <row r="34" spans="2:31" s="16" customFormat="1" x14ac:dyDescent="0.2">
      <c r="O34" s="24"/>
      <c r="P34" s="24"/>
      <c r="Q34" s="24"/>
      <c r="R34" s="24"/>
      <c r="T34" s="56"/>
      <c r="U34" s="56"/>
      <c r="V34" s="56"/>
      <c r="W34" s="56"/>
      <c r="X34" s="69"/>
      <c r="Y34" s="69"/>
      <c r="Z34" s="57"/>
      <c r="AA34" s="57"/>
      <c r="AB34" s="57"/>
      <c r="AC34" s="61"/>
      <c r="AD34" s="62"/>
      <c r="AE34" s="65"/>
    </row>
    <row r="35" spans="2:31" x14ac:dyDescent="0.2">
      <c r="B35" s="6" t="s">
        <v>10</v>
      </c>
      <c r="C35" s="7">
        <f>C36+C37</f>
        <v>4068</v>
      </c>
      <c r="D35" s="7">
        <v>4068.4336094116065</v>
      </c>
      <c r="E35" s="7">
        <v>4171</v>
      </c>
      <c r="F35" s="7">
        <v>4339.2700000000004</v>
      </c>
      <c r="G35" s="7">
        <v>3937.1742626313094</v>
      </c>
      <c r="H35" s="7">
        <v>4593</v>
      </c>
      <c r="I35" s="7">
        <v>4447</v>
      </c>
      <c r="J35" s="7">
        <v>5205</v>
      </c>
      <c r="K35" s="7">
        <v>5341</v>
      </c>
      <c r="L35" s="7">
        <v>5741.6695517379467</v>
      </c>
      <c r="M35" s="7">
        <v>5813.4200391583281</v>
      </c>
      <c r="N35" s="7">
        <v>6262.592032270989</v>
      </c>
      <c r="O35" s="27">
        <v>9288.376738357807</v>
      </c>
      <c r="P35" s="27">
        <v>8864.3935615692244</v>
      </c>
      <c r="Q35" s="27">
        <v>7965.9471327107431</v>
      </c>
      <c r="R35" s="27">
        <v>7919.5884594699419</v>
      </c>
      <c r="T35" s="56"/>
      <c r="U35" s="56"/>
      <c r="V35" s="56"/>
      <c r="W35" s="56"/>
      <c r="X35" s="69"/>
      <c r="Y35" s="69"/>
      <c r="Z35" s="57"/>
      <c r="AA35" s="57"/>
      <c r="AB35" s="57"/>
      <c r="AC35" s="61"/>
      <c r="AD35" s="62"/>
      <c r="AE35" s="58"/>
    </row>
    <row r="36" spans="2:31" x14ac:dyDescent="0.2">
      <c r="B36" s="8" t="s">
        <v>2</v>
      </c>
      <c r="C36" s="12">
        <v>3906</v>
      </c>
      <c r="D36" s="12">
        <v>3990.0890201119491</v>
      </c>
      <c r="E36" s="12">
        <v>3979</v>
      </c>
      <c r="F36" s="12">
        <v>4177.96</v>
      </c>
      <c r="G36" s="12">
        <v>3608.6738033968104</v>
      </c>
      <c r="H36" s="12">
        <v>4454</v>
      </c>
      <c r="I36" s="12">
        <v>4158</v>
      </c>
      <c r="J36" s="12">
        <v>4973</v>
      </c>
      <c r="K36" s="12">
        <v>4968</v>
      </c>
      <c r="L36" s="12">
        <v>5521.4078746678724</v>
      </c>
      <c r="M36" s="12">
        <v>5547.0461300567968</v>
      </c>
      <c r="N36" s="12">
        <v>5984.9097409828109</v>
      </c>
      <c r="O36" s="24">
        <v>8747.7297664311154</v>
      </c>
      <c r="P36" s="24">
        <v>8571.3384155692092</v>
      </c>
      <c r="Q36" s="24">
        <v>7506.6837678625807</v>
      </c>
      <c r="R36" s="24">
        <v>7581.4577431802909</v>
      </c>
      <c r="T36" s="56"/>
      <c r="U36" s="56"/>
      <c r="V36" s="56"/>
      <c r="W36" s="56"/>
      <c r="X36" s="69"/>
      <c r="Y36" s="69"/>
      <c r="Z36" s="57"/>
      <c r="AA36" s="57"/>
      <c r="AB36" s="57"/>
      <c r="AC36" s="61"/>
      <c r="AD36" s="62"/>
      <c r="AE36" s="58"/>
    </row>
    <row r="37" spans="2:31" s="16" customFormat="1" x14ac:dyDescent="0.2">
      <c r="B37" s="8" t="s">
        <v>3</v>
      </c>
      <c r="C37" s="9">
        <v>162</v>
      </c>
      <c r="D37" s="9">
        <v>78.3445892996574</v>
      </c>
      <c r="E37" s="9">
        <v>192</v>
      </c>
      <c r="F37" s="9">
        <v>161.31</v>
      </c>
      <c r="G37" s="9">
        <v>328.50045923449966</v>
      </c>
      <c r="H37" s="9">
        <v>139</v>
      </c>
      <c r="I37" s="9">
        <v>289</v>
      </c>
      <c r="J37" s="9">
        <v>232</v>
      </c>
      <c r="K37" s="9">
        <v>373</v>
      </c>
      <c r="L37" s="9">
        <v>220.26167707007306</v>
      </c>
      <c r="M37" s="9">
        <v>266.37390910152789</v>
      </c>
      <c r="N37" s="9">
        <v>277.68229128817762</v>
      </c>
      <c r="O37" s="24">
        <v>540.64697192669132</v>
      </c>
      <c r="P37" s="24">
        <v>293.05514600001624</v>
      </c>
      <c r="Q37" s="24">
        <v>459.26336484816409</v>
      </c>
      <c r="R37" s="24">
        <v>338.13071628964929</v>
      </c>
      <c r="T37" s="56"/>
      <c r="U37" s="56"/>
      <c r="V37" s="56"/>
      <c r="W37" s="56"/>
      <c r="X37" s="69"/>
      <c r="Y37" s="69"/>
      <c r="Z37" s="57"/>
      <c r="AA37" s="57"/>
      <c r="AB37" s="57"/>
      <c r="AC37" s="61"/>
      <c r="AD37" s="62"/>
      <c r="AE37" s="65"/>
    </row>
    <row r="38" spans="2:31" s="16" customFormat="1" x14ac:dyDescent="0.2">
      <c r="O38" s="24"/>
      <c r="P38" s="24"/>
      <c r="Q38" s="24"/>
      <c r="R38" s="24"/>
      <c r="T38" s="56"/>
      <c r="U38" s="56"/>
      <c r="V38" s="56"/>
      <c r="W38" s="56"/>
      <c r="X38" s="69"/>
      <c r="Y38" s="69"/>
      <c r="Z38" s="57"/>
      <c r="AA38" s="57"/>
      <c r="AB38" s="57"/>
      <c r="AC38" s="61"/>
      <c r="AD38" s="62"/>
      <c r="AE38" s="65"/>
    </row>
    <row r="39" spans="2:31" x14ac:dyDescent="0.2">
      <c r="B39" s="6" t="s">
        <v>11</v>
      </c>
      <c r="C39" s="7">
        <f t="shared" ref="C39" si="3">(C40+C41)</f>
        <v>1280</v>
      </c>
      <c r="D39" s="7">
        <v>1179.9038998670912</v>
      </c>
      <c r="E39" s="7">
        <v>1277</v>
      </c>
      <c r="F39" s="7">
        <v>1144.42</v>
      </c>
      <c r="G39" s="7">
        <v>1284.0930528549998</v>
      </c>
      <c r="H39" s="7">
        <v>1534</v>
      </c>
      <c r="I39" s="7">
        <v>1142</v>
      </c>
      <c r="J39" s="7">
        <v>1074</v>
      </c>
      <c r="K39" s="7">
        <v>1593</v>
      </c>
      <c r="L39" s="7">
        <v>1393.8947184109581</v>
      </c>
      <c r="M39" s="7">
        <v>1473.4929409343495</v>
      </c>
      <c r="N39" s="7">
        <v>1453.4898011920618</v>
      </c>
      <c r="O39" s="27">
        <v>1745.2866762260142</v>
      </c>
      <c r="P39" s="27">
        <v>1913.0901789134084</v>
      </c>
      <c r="Q39" s="27">
        <v>2283.4186762326358</v>
      </c>
      <c r="R39" s="27">
        <v>1259.7732025870891</v>
      </c>
      <c r="T39" s="56"/>
      <c r="U39" s="56"/>
      <c r="V39" s="56"/>
      <c r="W39" s="56"/>
      <c r="X39" s="69"/>
      <c r="Y39" s="69"/>
      <c r="Z39" s="57"/>
      <c r="AA39" s="57"/>
      <c r="AB39" s="57"/>
      <c r="AC39" s="61"/>
      <c r="AD39" s="62"/>
      <c r="AE39" s="58"/>
    </row>
    <row r="40" spans="2:31" x14ac:dyDescent="0.2">
      <c r="B40" s="8" t="s">
        <v>2</v>
      </c>
      <c r="C40" s="9">
        <v>1136</v>
      </c>
      <c r="D40" s="9">
        <v>1026.9740212727058</v>
      </c>
      <c r="E40" s="9">
        <v>1105</v>
      </c>
      <c r="F40" s="9">
        <v>1042.97</v>
      </c>
      <c r="G40" s="9">
        <v>1039.6841352532745</v>
      </c>
      <c r="H40" s="9">
        <v>1365</v>
      </c>
      <c r="I40" s="9">
        <v>1078</v>
      </c>
      <c r="J40" s="9">
        <v>910</v>
      </c>
      <c r="K40" s="9">
        <v>1407</v>
      </c>
      <c r="L40" s="9">
        <v>1087.8725210654457</v>
      </c>
      <c r="M40" s="9">
        <v>1281.378323868219</v>
      </c>
      <c r="N40" s="9">
        <v>1294.81316962508</v>
      </c>
      <c r="O40" s="24">
        <v>1557.429969645533</v>
      </c>
      <c r="P40" s="24">
        <v>1623.7005873858518</v>
      </c>
      <c r="Q40" s="24">
        <v>2100.9242466978008</v>
      </c>
      <c r="R40" s="24">
        <v>1152.8072374151579</v>
      </c>
      <c r="T40" s="56"/>
      <c r="U40" s="56"/>
      <c r="V40" s="56"/>
      <c r="W40" s="56"/>
      <c r="X40" s="69"/>
      <c r="Y40" s="69"/>
      <c r="Z40" s="57"/>
      <c r="AA40" s="57"/>
      <c r="AB40" s="57"/>
      <c r="AC40" s="61"/>
      <c r="AD40" s="62"/>
      <c r="AE40" s="58"/>
    </row>
    <row r="41" spans="2:31" s="16" customFormat="1" x14ac:dyDescent="0.2">
      <c r="B41" s="8" t="s">
        <v>3</v>
      </c>
      <c r="C41" s="9">
        <v>144</v>
      </c>
      <c r="D41" s="9">
        <v>152.92987859438551</v>
      </c>
      <c r="E41" s="9">
        <v>173</v>
      </c>
      <c r="F41" s="9">
        <v>101.46</v>
      </c>
      <c r="G41" s="9">
        <v>244.40891760172491</v>
      </c>
      <c r="H41" s="9">
        <v>169</v>
      </c>
      <c r="I41" s="9">
        <v>65</v>
      </c>
      <c r="J41" s="9">
        <v>164</v>
      </c>
      <c r="K41" s="9">
        <v>185</v>
      </c>
      <c r="L41" s="9">
        <v>306.02219734551301</v>
      </c>
      <c r="M41" s="9">
        <v>192.1146170661298</v>
      </c>
      <c r="N41" s="9">
        <v>158.67663156698188</v>
      </c>
      <c r="O41" s="24">
        <v>187.85670658048053</v>
      </c>
      <c r="P41" s="24">
        <v>289.38959152755535</v>
      </c>
      <c r="Q41" s="24">
        <v>182.494429534836</v>
      </c>
      <c r="R41" s="24">
        <v>106.96596517193089</v>
      </c>
      <c r="T41" s="56"/>
      <c r="U41" s="56"/>
      <c r="V41" s="56"/>
      <c r="W41" s="56"/>
      <c r="X41" s="69"/>
      <c r="Y41" s="69"/>
      <c r="Z41" s="57"/>
      <c r="AA41" s="57"/>
      <c r="AB41" s="57"/>
      <c r="AC41" s="61"/>
      <c r="AD41" s="62"/>
      <c r="AE41" s="65"/>
    </row>
    <row r="42" spans="2:31" s="16" customFormat="1" x14ac:dyDescent="0.2">
      <c r="O42" s="24"/>
      <c r="P42" s="24"/>
      <c r="Q42" s="24"/>
      <c r="R42" s="24"/>
      <c r="T42" s="56"/>
      <c r="U42" s="56"/>
      <c r="V42" s="56"/>
      <c r="W42" s="56"/>
      <c r="X42" s="69"/>
      <c r="Y42" s="69"/>
      <c r="Z42" s="57"/>
      <c r="AA42" s="57"/>
      <c r="AB42" s="57"/>
      <c r="AC42" s="61"/>
      <c r="AD42" s="62"/>
      <c r="AE42" s="65"/>
    </row>
    <row r="43" spans="2:31" x14ac:dyDescent="0.2">
      <c r="B43" s="6" t="s">
        <v>12</v>
      </c>
      <c r="C43" s="7">
        <f>C44+C45</f>
        <v>4787</v>
      </c>
      <c r="D43" s="7">
        <v>4742.5711800013851</v>
      </c>
      <c r="E43" s="7">
        <v>4985</v>
      </c>
      <c r="F43" s="7">
        <v>4828.3500000000004</v>
      </c>
      <c r="G43" s="7">
        <v>4762.1689217961803</v>
      </c>
      <c r="H43" s="7">
        <v>4812</v>
      </c>
      <c r="I43" s="7">
        <v>5116</v>
      </c>
      <c r="J43" s="7">
        <v>4279</v>
      </c>
      <c r="K43" s="7">
        <v>6330</v>
      </c>
      <c r="L43" s="7">
        <v>6187.0532125531499</v>
      </c>
      <c r="M43" s="7">
        <v>4769.7224192498697</v>
      </c>
      <c r="N43" s="7">
        <v>5894.3449225681888</v>
      </c>
      <c r="O43" s="27">
        <v>8016.5197073510626</v>
      </c>
      <c r="P43" s="27">
        <v>8190.7332812164341</v>
      </c>
      <c r="Q43" s="27">
        <v>8490.8344223354779</v>
      </c>
      <c r="R43" s="27">
        <v>9478.2630509434548</v>
      </c>
      <c r="T43" s="56"/>
      <c r="U43" s="56"/>
      <c r="V43" s="56"/>
      <c r="W43" s="56"/>
      <c r="X43" s="69"/>
      <c r="Y43" s="69"/>
      <c r="Z43" s="57"/>
      <c r="AA43" s="57"/>
      <c r="AB43" s="57"/>
      <c r="AC43" s="61"/>
      <c r="AD43" s="62"/>
      <c r="AE43" s="58"/>
    </row>
    <row r="44" spans="2:31" x14ac:dyDescent="0.2">
      <c r="B44" s="8" t="s">
        <v>2</v>
      </c>
      <c r="C44" s="12">
        <v>1428</v>
      </c>
      <c r="D44" s="12">
        <v>1103.9842265267985</v>
      </c>
      <c r="E44" s="12">
        <v>1478</v>
      </c>
      <c r="F44" s="12">
        <v>1656.14</v>
      </c>
      <c r="G44" s="12">
        <v>1444.2562602683006</v>
      </c>
      <c r="H44" s="12">
        <v>1717</v>
      </c>
      <c r="I44" s="12">
        <v>1712</v>
      </c>
      <c r="J44" s="12">
        <v>1662</v>
      </c>
      <c r="K44" s="12">
        <v>2678</v>
      </c>
      <c r="L44" s="12">
        <v>2389.1462731130719</v>
      </c>
      <c r="M44" s="12">
        <v>1923.9738278925165</v>
      </c>
      <c r="N44" s="12">
        <v>2679.1510422682095</v>
      </c>
      <c r="O44" s="24">
        <v>3424.0601659806075</v>
      </c>
      <c r="P44" s="24">
        <v>3519.9670580852985</v>
      </c>
      <c r="Q44" s="24">
        <v>3215.0120331427684</v>
      </c>
      <c r="R44" s="24">
        <v>3669.1379560422897</v>
      </c>
      <c r="T44" s="56"/>
      <c r="U44" s="56"/>
      <c r="V44" s="56"/>
      <c r="W44" s="56"/>
      <c r="X44" s="69"/>
      <c r="Y44" s="69"/>
      <c r="Z44" s="57"/>
      <c r="AA44" s="57"/>
      <c r="AB44" s="57"/>
      <c r="AC44" s="61"/>
      <c r="AD44" s="62"/>
      <c r="AE44" s="58"/>
    </row>
    <row r="45" spans="2:31" s="16" customFormat="1" x14ac:dyDescent="0.2">
      <c r="B45" s="8" t="s">
        <v>3</v>
      </c>
      <c r="C45" s="12">
        <v>3359</v>
      </c>
      <c r="D45" s="12">
        <v>3638.5869534745862</v>
      </c>
      <c r="E45" s="12">
        <v>3508</v>
      </c>
      <c r="F45" s="12">
        <v>3172.21</v>
      </c>
      <c r="G45" s="12">
        <v>3317.9126615278828</v>
      </c>
      <c r="H45" s="12">
        <v>3095</v>
      </c>
      <c r="I45" s="12">
        <v>3404</v>
      </c>
      <c r="J45" s="12">
        <v>2617</v>
      </c>
      <c r="K45" s="12">
        <v>3652</v>
      </c>
      <c r="L45" s="12">
        <v>3797.9069394400658</v>
      </c>
      <c r="M45" s="12">
        <v>2845.7485913573546</v>
      </c>
      <c r="N45" s="12">
        <v>3215.1938802999794</v>
      </c>
      <c r="O45" s="24">
        <v>4592.459541370451</v>
      </c>
      <c r="P45" s="24">
        <v>4670.7662231311006</v>
      </c>
      <c r="Q45" s="24">
        <v>5275.8223891927191</v>
      </c>
      <c r="R45" s="24">
        <v>5809.1250949011728</v>
      </c>
      <c r="T45" s="56"/>
      <c r="U45" s="56"/>
      <c r="V45" s="56"/>
      <c r="W45" s="56"/>
      <c r="X45" s="69"/>
      <c r="Y45" s="69"/>
      <c r="Z45" s="57"/>
      <c r="AA45" s="57"/>
      <c r="AB45" s="57"/>
      <c r="AC45" s="61"/>
      <c r="AD45" s="62"/>
      <c r="AE45" s="65"/>
    </row>
    <row r="46" spans="2:31" s="16" customFormat="1" x14ac:dyDescent="0.2">
      <c r="O46" s="24"/>
      <c r="P46" s="24"/>
      <c r="Q46" s="24"/>
      <c r="R46" s="24"/>
      <c r="T46" s="56"/>
      <c r="U46" s="56"/>
      <c r="V46" s="56"/>
      <c r="W46" s="56"/>
      <c r="X46" s="69"/>
      <c r="Y46" s="69"/>
      <c r="Z46" s="70"/>
      <c r="AA46" s="70"/>
      <c r="AB46" s="70"/>
    </row>
    <row r="47" spans="2:31" s="16" customFormat="1" x14ac:dyDescent="0.2">
      <c r="B47" s="17" t="s">
        <v>13</v>
      </c>
      <c r="C47" s="18">
        <v>0</v>
      </c>
      <c r="D47" s="18">
        <v>0</v>
      </c>
      <c r="E47" s="19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/>
      <c r="M47" s="18"/>
      <c r="N47" s="18">
        <v>11.187887138072419</v>
      </c>
      <c r="O47" s="27">
        <v>89.399011397730703</v>
      </c>
      <c r="P47" s="27">
        <v>43.774994176379401</v>
      </c>
      <c r="Q47" s="27">
        <v>0</v>
      </c>
      <c r="R47" s="27">
        <v>53.517930396567998</v>
      </c>
    </row>
    <row r="48" spans="2:31" s="16" customFormat="1" x14ac:dyDescent="0.2">
      <c r="B48" s="20" t="s">
        <v>2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/>
      <c r="M48" s="18"/>
      <c r="N48" s="18">
        <v>9.1537119688536404</v>
      </c>
      <c r="O48" s="24">
        <v>89.399011397730703</v>
      </c>
      <c r="P48" s="24">
        <v>43.774994176379401</v>
      </c>
      <c r="Q48" s="24">
        <v>0</v>
      </c>
      <c r="R48" s="24">
        <v>26.758965198283999</v>
      </c>
    </row>
    <row r="49" spans="2:18" s="16" customFormat="1" x14ac:dyDescent="0.2">
      <c r="B49" s="20" t="s">
        <v>3</v>
      </c>
      <c r="C49" s="18">
        <v>0</v>
      </c>
      <c r="D49" s="18">
        <v>0</v>
      </c>
      <c r="E49" s="13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/>
      <c r="N49" s="18">
        <v>2.0341751692187797</v>
      </c>
      <c r="O49" s="24">
        <v>0</v>
      </c>
      <c r="P49" s="24">
        <v>0</v>
      </c>
      <c r="Q49" s="24">
        <v>0</v>
      </c>
      <c r="R49" s="24">
        <v>26.758965198283999</v>
      </c>
    </row>
    <row r="50" spans="2:18" s="16" customFormat="1" x14ac:dyDescent="0.2">
      <c r="O50" s="24"/>
      <c r="P50" s="24"/>
      <c r="Q50" s="24"/>
      <c r="R50" s="24"/>
    </row>
    <row r="51" spans="2:18" x14ac:dyDescent="0.2">
      <c r="B51" s="6" t="s">
        <v>14</v>
      </c>
      <c r="C51" s="7">
        <f t="shared" ref="C51" si="4">(C52+C53)</f>
        <v>64</v>
      </c>
      <c r="D51" s="7">
        <v>234.60129201603422</v>
      </c>
      <c r="E51" s="7">
        <v>270</v>
      </c>
      <c r="F51" s="7">
        <v>20.190000000000001</v>
      </c>
      <c r="G51" s="7">
        <v>379.89540987151412</v>
      </c>
      <c r="H51" s="7">
        <v>164</v>
      </c>
      <c r="I51" s="7">
        <v>287</v>
      </c>
      <c r="J51" s="7">
        <v>118</v>
      </c>
      <c r="K51" s="7">
        <v>103</v>
      </c>
      <c r="L51" s="7">
        <v>448.95639780457958</v>
      </c>
      <c r="M51" s="7">
        <v>336.69309334030481</v>
      </c>
      <c r="N51" s="7">
        <v>549.26147091155747</v>
      </c>
      <c r="O51" s="27">
        <v>291.12018200794239</v>
      </c>
      <c r="P51" s="27">
        <v>293.05514600001624</v>
      </c>
      <c r="Q51" s="27">
        <v>723.13415215330701</v>
      </c>
      <c r="R51" s="27">
        <v>696.85175357455375</v>
      </c>
    </row>
    <row r="52" spans="2:18" x14ac:dyDescent="0.2">
      <c r="B52" s="8" t="s">
        <v>2</v>
      </c>
      <c r="C52" s="21">
        <v>34</v>
      </c>
      <c r="D52" s="21">
        <v>100.09219933383861</v>
      </c>
      <c r="E52" s="21">
        <v>146</v>
      </c>
      <c r="F52" s="21">
        <v>0</v>
      </c>
      <c r="G52" s="21">
        <v>187.52009477286418</v>
      </c>
      <c r="H52" s="21">
        <v>99</v>
      </c>
      <c r="I52" s="21">
        <v>197</v>
      </c>
      <c r="J52" s="21">
        <v>48</v>
      </c>
      <c r="K52" s="21">
        <v>54</v>
      </c>
      <c r="L52" s="21">
        <v>149.65213260152649</v>
      </c>
      <c r="M52" s="21">
        <v>120.81040587819761</v>
      </c>
      <c r="N52" s="21">
        <v>290.90727903700827</v>
      </c>
      <c r="O52" s="24">
        <v>97.040060669314087</v>
      </c>
      <c r="P52" s="24">
        <v>137.003438431505</v>
      </c>
      <c r="Q52" s="24">
        <v>378.36800207256113</v>
      </c>
      <c r="R52" s="24">
        <v>396.04458448184874</v>
      </c>
    </row>
    <row r="53" spans="2:18" x14ac:dyDescent="0.2">
      <c r="B53" s="8" t="s">
        <v>3</v>
      </c>
      <c r="C53" s="21">
        <v>30</v>
      </c>
      <c r="D53" s="21">
        <v>134.50909268219561</v>
      </c>
      <c r="E53" s="21">
        <v>124</v>
      </c>
      <c r="F53" s="21">
        <v>20.190000000000001</v>
      </c>
      <c r="G53" s="21">
        <v>192.37531509865002</v>
      </c>
      <c r="H53" s="21">
        <v>65</v>
      </c>
      <c r="I53" s="21">
        <v>91</v>
      </c>
      <c r="J53" s="21">
        <v>70</v>
      </c>
      <c r="K53" s="21">
        <v>50</v>
      </c>
      <c r="L53" s="21">
        <v>299.30426520305303</v>
      </c>
      <c r="M53" s="21">
        <v>215.88268746210719</v>
      </c>
      <c r="N53" s="21">
        <v>258.3541918745492</v>
      </c>
      <c r="O53" s="24">
        <v>194.0801213386282</v>
      </c>
      <c r="P53" s="24">
        <v>156.05170756851129</v>
      </c>
      <c r="Q53" s="24">
        <v>344.76615008074623</v>
      </c>
      <c r="R53" s="24">
        <v>300.80716909270524</v>
      </c>
    </row>
    <row r="54" spans="2:18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6" spans="2:18" x14ac:dyDescent="0.2">
      <c r="B56" s="3" t="s">
        <v>34</v>
      </c>
    </row>
    <row r="58" spans="2:18" x14ac:dyDescent="0.2">
      <c r="B58" s="3"/>
    </row>
    <row r="59" spans="2:18" x14ac:dyDescent="0.2">
      <c r="B59" s="3"/>
    </row>
    <row r="60" spans="2:18" x14ac:dyDescent="0.2">
      <c r="B60" s="3"/>
    </row>
    <row r="61" spans="2:18" x14ac:dyDescent="0.2">
      <c r="B61" s="3"/>
    </row>
    <row r="62" spans="2:18" x14ac:dyDescent="0.2">
      <c r="B62" s="3"/>
    </row>
    <row r="63" spans="2:18" x14ac:dyDescent="0.2">
      <c r="B63" s="3"/>
    </row>
    <row r="64" spans="2:18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3"/>
    </row>
    <row r="80" spans="2:2" x14ac:dyDescent="0.2">
      <c r="B80" s="3"/>
    </row>
    <row r="81" spans="2:2" x14ac:dyDescent="0.2">
      <c r="B81" s="3"/>
    </row>
    <row r="82" spans="2:2" x14ac:dyDescent="0.2">
      <c r="B82" s="3"/>
    </row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  <row r="90" spans="2:2" x14ac:dyDescent="0.2">
      <c r="B90" s="3"/>
    </row>
    <row r="91" spans="2:2" x14ac:dyDescent="0.2">
      <c r="B91" s="3"/>
    </row>
    <row r="92" spans="2:2" x14ac:dyDescent="0.2">
      <c r="B92" s="3"/>
    </row>
    <row r="93" spans="2:2" x14ac:dyDescent="0.2">
      <c r="B93" s="3"/>
    </row>
    <row r="94" spans="2:2" x14ac:dyDescent="0.2">
      <c r="B94" s="3"/>
    </row>
    <row r="95" spans="2:2" x14ac:dyDescent="0.2">
      <c r="B95" s="3"/>
    </row>
    <row r="96" spans="2:2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  <row r="101" spans="2:2" x14ac:dyDescent="0.2">
      <c r="B101" s="3"/>
    </row>
    <row r="102" spans="2:2" x14ac:dyDescent="0.2">
      <c r="B102" s="3"/>
    </row>
    <row r="103" spans="2:2" x14ac:dyDescent="0.2">
      <c r="B103" s="3"/>
    </row>
    <row r="104" spans="2:2" x14ac:dyDescent="0.2">
      <c r="B104" s="3"/>
    </row>
    <row r="105" spans="2:2" x14ac:dyDescent="0.2">
      <c r="B105" s="3"/>
    </row>
    <row r="106" spans="2:2" x14ac:dyDescent="0.2">
      <c r="B106" s="3"/>
    </row>
    <row r="107" spans="2:2" x14ac:dyDescent="0.2">
      <c r="B107" s="3"/>
    </row>
    <row r="108" spans="2:2" x14ac:dyDescent="0.2">
      <c r="B108" s="3"/>
    </row>
    <row r="109" spans="2:2" x14ac:dyDescent="0.2">
      <c r="B109" s="3"/>
    </row>
    <row r="110" spans="2:2" x14ac:dyDescent="0.2">
      <c r="B110" s="3"/>
    </row>
    <row r="111" spans="2:2" x14ac:dyDescent="0.2">
      <c r="B111" s="3"/>
    </row>
    <row r="112" spans="2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  <row r="140" spans="2:2" x14ac:dyDescent="0.2">
      <c r="B140" s="3"/>
    </row>
    <row r="141" spans="2:2" x14ac:dyDescent="0.2">
      <c r="B141" s="3"/>
    </row>
    <row r="142" spans="2:2" x14ac:dyDescent="0.2">
      <c r="B142" s="3"/>
    </row>
    <row r="143" spans="2:2" x14ac:dyDescent="0.2">
      <c r="B143" s="3"/>
    </row>
    <row r="144" spans="2:2" x14ac:dyDescent="0.2">
      <c r="B144" s="3"/>
    </row>
    <row r="145" spans="2:2" x14ac:dyDescent="0.2">
      <c r="B145" s="3"/>
    </row>
    <row r="146" spans="2:2" x14ac:dyDescent="0.2">
      <c r="B146" s="3"/>
    </row>
    <row r="147" spans="2:2" x14ac:dyDescent="0.2">
      <c r="B147" s="3"/>
    </row>
    <row r="148" spans="2:2" x14ac:dyDescent="0.2">
      <c r="B148" s="3"/>
    </row>
    <row r="149" spans="2:2" x14ac:dyDescent="0.2">
      <c r="B149" s="3"/>
    </row>
    <row r="150" spans="2:2" x14ac:dyDescent="0.2">
      <c r="B150" s="3"/>
    </row>
    <row r="151" spans="2:2" x14ac:dyDescent="0.2">
      <c r="B151" s="3"/>
    </row>
    <row r="152" spans="2:2" x14ac:dyDescent="0.2">
      <c r="B152" s="3"/>
    </row>
    <row r="153" spans="2:2" x14ac:dyDescent="0.2">
      <c r="B153" s="3"/>
    </row>
    <row r="154" spans="2:2" x14ac:dyDescent="0.2">
      <c r="B154" s="3"/>
    </row>
    <row r="155" spans="2:2" x14ac:dyDescent="0.2">
      <c r="B155" s="3"/>
    </row>
    <row r="156" spans="2:2" x14ac:dyDescent="0.2">
      <c r="B156" s="3"/>
    </row>
    <row r="157" spans="2:2" x14ac:dyDescent="0.2">
      <c r="B157" s="3"/>
    </row>
    <row r="158" spans="2:2" x14ac:dyDescent="0.2">
      <c r="B158" s="3"/>
    </row>
    <row r="159" spans="2:2" x14ac:dyDescent="0.2">
      <c r="B159" s="3"/>
    </row>
    <row r="160" spans="2:2" x14ac:dyDescent="0.2">
      <c r="B160" s="3"/>
    </row>
    <row r="161" spans="2:2" x14ac:dyDescent="0.2">
      <c r="B161" s="3"/>
    </row>
    <row r="162" spans="2:2" x14ac:dyDescent="0.2">
      <c r="B162" s="3"/>
    </row>
    <row r="163" spans="2:2" x14ac:dyDescent="0.2">
      <c r="B163" s="3"/>
    </row>
    <row r="164" spans="2:2" x14ac:dyDescent="0.2">
      <c r="B164" s="3"/>
    </row>
    <row r="165" spans="2:2" x14ac:dyDescent="0.2">
      <c r="B165" s="3"/>
    </row>
    <row r="166" spans="2:2" x14ac:dyDescent="0.2">
      <c r="B166" s="3"/>
    </row>
    <row r="167" spans="2:2" x14ac:dyDescent="0.2">
      <c r="B167" s="3"/>
    </row>
    <row r="168" spans="2:2" x14ac:dyDescent="0.2">
      <c r="B168" s="3"/>
    </row>
    <row r="169" spans="2:2" x14ac:dyDescent="0.2">
      <c r="B169" s="3"/>
    </row>
    <row r="170" spans="2:2" x14ac:dyDescent="0.2">
      <c r="B170" s="3"/>
    </row>
    <row r="171" spans="2:2" x14ac:dyDescent="0.2">
      <c r="B171" s="3"/>
    </row>
    <row r="172" spans="2:2" x14ac:dyDescent="0.2">
      <c r="B172" s="3"/>
    </row>
    <row r="173" spans="2:2" x14ac:dyDescent="0.2">
      <c r="B173" s="3"/>
    </row>
    <row r="174" spans="2:2" x14ac:dyDescent="0.2">
      <c r="B174" s="3"/>
    </row>
    <row r="175" spans="2:2" x14ac:dyDescent="0.2">
      <c r="B175" s="3"/>
    </row>
    <row r="176" spans="2:2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  <row r="181" spans="2:2" x14ac:dyDescent="0.2">
      <c r="B181" s="3"/>
    </row>
    <row r="182" spans="2:2" x14ac:dyDescent="0.2">
      <c r="B182" s="3"/>
    </row>
    <row r="183" spans="2:2" x14ac:dyDescent="0.2">
      <c r="B183" s="3"/>
    </row>
    <row r="184" spans="2:2" x14ac:dyDescent="0.2">
      <c r="B184" s="3"/>
    </row>
    <row r="185" spans="2:2" x14ac:dyDescent="0.2">
      <c r="B185" s="3"/>
    </row>
    <row r="186" spans="2:2" x14ac:dyDescent="0.2">
      <c r="B186" s="3"/>
    </row>
    <row r="187" spans="2:2" x14ac:dyDescent="0.2">
      <c r="B187" s="3"/>
    </row>
    <row r="188" spans="2:2" x14ac:dyDescent="0.2">
      <c r="B188" s="3"/>
    </row>
    <row r="189" spans="2:2" x14ac:dyDescent="0.2">
      <c r="B189" s="3"/>
    </row>
    <row r="190" spans="2:2" x14ac:dyDescent="0.2">
      <c r="B190" s="3"/>
    </row>
    <row r="191" spans="2:2" x14ac:dyDescent="0.2">
      <c r="B191" s="3"/>
    </row>
    <row r="192" spans="2:2" x14ac:dyDescent="0.2">
      <c r="B192" s="3"/>
    </row>
    <row r="193" spans="2:2" x14ac:dyDescent="0.2">
      <c r="B193" s="3"/>
    </row>
    <row r="194" spans="2:2" x14ac:dyDescent="0.2">
      <c r="B194" s="3"/>
    </row>
    <row r="195" spans="2:2" x14ac:dyDescent="0.2">
      <c r="B195" s="3"/>
    </row>
    <row r="196" spans="2:2" x14ac:dyDescent="0.2">
      <c r="B196" s="3"/>
    </row>
    <row r="197" spans="2:2" x14ac:dyDescent="0.2">
      <c r="B197" s="3"/>
    </row>
    <row r="198" spans="2:2" x14ac:dyDescent="0.2">
      <c r="B198" s="3"/>
    </row>
    <row r="199" spans="2:2" x14ac:dyDescent="0.2">
      <c r="B199" s="3"/>
    </row>
    <row r="200" spans="2:2" x14ac:dyDescent="0.2">
      <c r="B200" s="3"/>
    </row>
    <row r="201" spans="2:2" x14ac:dyDescent="0.2">
      <c r="B201" s="3"/>
    </row>
    <row r="202" spans="2:2" x14ac:dyDescent="0.2">
      <c r="B202" s="3"/>
    </row>
    <row r="203" spans="2:2" x14ac:dyDescent="0.2">
      <c r="B203" s="3"/>
    </row>
    <row r="204" spans="2:2" x14ac:dyDescent="0.2">
      <c r="B204" s="3"/>
    </row>
    <row r="205" spans="2:2" x14ac:dyDescent="0.2">
      <c r="B205" s="3"/>
    </row>
    <row r="206" spans="2:2" x14ac:dyDescent="0.2">
      <c r="B206" s="3"/>
    </row>
    <row r="207" spans="2:2" x14ac:dyDescent="0.2">
      <c r="B207" s="3"/>
    </row>
    <row r="208" spans="2:2" x14ac:dyDescent="0.2">
      <c r="B208" s="3"/>
    </row>
    <row r="209" spans="2:2" x14ac:dyDescent="0.2">
      <c r="B209" s="3"/>
    </row>
    <row r="210" spans="2:2" x14ac:dyDescent="0.2">
      <c r="B210" s="3"/>
    </row>
    <row r="211" spans="2:2" x14ac:dyDescent="0.2">
      <c r="B211" s="3"/>
    </row>
    <row r="212" spans="2:2" x14ac:dyDescent="0.2">
      <c r="B212" s="3"/>
    </row>
    <row r="213" spans="2:2" x14ac:dyDescent="0.2">
      <c r="B213" s="3"/>
    </row>
    <row r="214" spans="2:2" x14ac:dyDescent="0.2">
      <c r="B214" s="3"/>
    </row>
    <row r="215" spans="2:2" x14ac:dyDescent="0.2">
      <c r="B215" s="3"/>
    </row>
    <row r="216" spans="2:2" x14ac:dyDescent="0.2">
      <c r="B216" s="3"/>
    </row>
    <row r="217" spans="2:2" x14ac:dyDescent="0.2">
      <c r="B217" s="3"/>
    </row>
    <row r="218" spans="2:2" x14ac:dyDescent="0.2">
      <c r="B218" s="3"/>
    </row>
    <row r="219" spans="2:2" x14ac:dyDescent="0.2">
      <c r="B219" s="3"/>
    </row>
    <row r="220" spans="2:2" x14ac:dyDescent="0.2">
      <c r="B220" s="3"/>
    </row>
    <row r="221" spans="2:2" x14ac:dyDescent="0.2">
      <c r="B221" s="3"/>
    </row>
    <row r="222" spans="2:2" x14ac:dyDescent="0.2">
      <c r="B222" s="3"/>
    </row>
    <row r="223" spans="2:2" x14ac:dyDescent="0.2">
      <c r="B223" s="3"/>
    </row>
    <row r="224" spans="2:2" x14ac:dyDescent="0.2">
      <c r="B224" s="3"/>
    </row>
    <row r="225" spans="2:2" x14ac:dyDescent="0.2">
      <c r="B225" s="3"/>
    </row>
    <row r="226" spans="2:2" x14ac:dyDescent="0.2">
      <c r="B226" s="3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  <row r="234" spans="2:2" x14ac:dyDescent="0.2">
      <c r="B234" s="3"/>
    </row>
    <row r="235" spans="2:2" x14ac:dyDescent="0.2">
      <c r="B235" s="3"/>
    </row>
    <row r="236" spans="2:2" x14ac:dyDescent="0.2">
      <c r="B236" s="3"/>
    </row>
    <row r="237" spans="2:2" x14ac:dyDescent="0.2">
      <c r="B237" s="3"/>
    </row>
    <row r="238" spans="2:2" x14ac:dyDescent="0.2">
      <c r="B238" s="3"/>
    </row>
    <row r="239" spans="2:2" x14ac:dyDescent="0.2">
      <c r="B239" s="3"/>
    </row>
    <row r="240" spans="2:2" x14ac:dyDescent="0.2">
      <c r="B240" s="3"/>
    </row>
    <row r="241" spans="2:2" x14ac:dyDescent="0.2">
      <c r="B241" s="3"/>
    </row>
    <row r="242" spans="2:2" x14ac:dyDescent="0.2">
      <c r="B242" s="3"/>
    </row>
    <row r="243" spans="2:2" x14ac:dyDescent="0.2">
      <c r="B243" s="3"/>
    </row>
    <row r="244" spans="2:2" x14ac:dyDescent="0.2">
      <c r="B244" s="3"/>
    </row>
    <row r="245" spans="2:2" x14ac:dyDescent="0.2">
      <c r="B245" s="3"/>
    </row>
    <row r="246" spans="2:2" x14ac:dyDescent="0.2">
      <c r="B246" s="3"/>
    </row>
    <row r="247" spans="2:2" x14ac:dyDescent="0.2">
      <c r="B247" s="3"/>
    </row>
    <row r="248" spans="2:2" x14ac:dyDescent="0.2">
      <c r="B248" s="3"/>
    </row>
    <row r="249" spans="2:2" x14ac:dyDescent="0.2">
      <c r="B249" s="3"/>
    </row>
    <row r="250" spans="2:2" x14ac:dyDescent="0.2">
      <c r="B250" s="3"/>
    </row>
    <row r="251" spans="2:2" x14ac:dyDescent="0.2">
      <c r="B251" s="3"/>
    </row>
    <row r="252" spans="2:2" x14ac:dyDescent="0.2">
      <c r="B252" s="3"/>
    </row>
    <row r="253" spans="2:2" x14ac:dyDescent="0.2">
      <c r="B253" s="3"/>
    </row>
    <row r="254" spans="2:2" x14ac:dyDescent="0.2">
      <c r="B254" s="3"/>
    </row>
    <row r="255" spans="2:2" x14ac:dyDescent="0.2">
      <c r="B255" s="3"/>
    </row>
    <row r="256" spans="2:2" x14ac:dyDescent="0.2">
      <c r="B256" s="3"/>
    </row>
    <row r="257" spans="2:2" x14ac:dyDescent="0.2">
      <c r="B257" s="3"/>
    </row>
    <row r="258" spans="2:2" x14ac:dyDescent="0.2">
      <c r="B258" s="3"/>
    </row>
    <row r="259" spans="2:2" x14ac:dyDescent="0.2">
      <c r="B259" s="3"/>
    </row>
    <row r="260" spans="2:2" x14ac:dyDescent="0.2">
      <c r="B260" s="3"/>
    </row>
    <row r="261" spans="2:2" x14ac:dyDescent="0.2">
      <c r="B261" s="3"/>
    </row>
    <row r="262" spans="2:2" x14ac:dyDescent="0.2">
      <c r="B262" s="3"/>
    </row>
    <row r="263" spans="2:2" x14ac:dyDescent="0.2">
      <c r="B263" s="3"/>
    </row>
    <row r="264" spans="2:2" x14ac:dyDescent="0.2">
      <c r="B264" s="3"/>
    </row>
    <row r="265" spans="2:2" x14ac:dyDescent="0.2">
      <c r="B265" s="3"/>
    </row>
    <row r="266" spans="2:2" x14ac:dyDescent="0.2">
      <c r="B266" s="3"/>
    </row>
    <row r="267" spans="2:2" x14ac:dyDescent="0.2">
      <c r="B267" s="3"/>
    </row>
    <row r="268" spans="2:2" x14ac:dyDescent="0.2">
      <c r="B268" s="3"/>
    </row>
    <row r="269" spans="2:2" x14ac:dyDescent="0.2">
      <c r="B269" s="3"/>
    </row>
    <row r="270" spans="2:2" x14ac:dyDescent="0.2">
      <c r="B270" s="3"/>
    </row>
    <row r="271" spans="2:2" x14ac:dyDescent="0.2">
      <c r="B271" s="3"/>
    </row>
    <row r="272" spans="2:2" x14ac:dyDescent="0.2">
      <c r="B272" s="3"/>
    </row>
    <row r="273" spans="2:2" x14ac:dyDescent="0.2">
      <c r="B273" s="3"/>
    </row>
    <row r="274" spans="2:2" x14ac:dyDescent="0.2">
      <c r="B274" s="3"/>
    </row>
    <row r="275" spans="2:2" x14ac:dyDescent="0.2">
      <c r="B275" s="3"/>
    </row>
    <row r="276" spans="2:2" x14ac:dyDescent="0.2">
      <c r="B276" s="3"/>
    </row>
    <row r="277" spans="2:2" x14ac:dyDescent="0.2">
      <c r="B277" s="3"/>
    </row>
    <row r="278" spans="2:2" x14ac:dyDescent="0.2">
      <c r="B278" s="3"/>
    </row>
    <row r="279" spans="2:2" x14ac:dyDescent="0.2">
      <c r="B279" s="3"/>
    </row>
    <row r="280" spans="2:2" x14ac:dyDescent="0.2">
      <c r="B280" s="3"/>
    </row>
    <row r="281" spans="2:2" x14ac:dyDescent="0.2">
      <c r="B281" s="3"/>
    </row>
    <row r="282" spans="2:2" x14ac:dyDescent="0.2">
      <c r="B282" s="3"/>
    </row>
    <row r="283" spans="2:2" x14ac:dyDescent="0.2">
      <c r="B283" s="3"/>
    </row>
    <row r="284" spans="2:2" x14ac:dyDescent="0.2">
      <c r="B284" s="3"/>
    </row>
    <row r="285" spans="2:2" x14ac:dyDescent="0.2">
      <c r="B285" s="3"/>
    </row>
    <row r="286" spans="2:2" x14ac:dyDescent="0.2">
      <c r="B286" s="3"/>
    </row>
    <row r="287" spans="2:2" x14ac:dyDescent="0.2">
      <c r="B287" s="3"/>
    </row>
    <row r="288" spans="2:2" x14ac:dyDescent="0.2">
      <c r="B288" s="3"/>
    </row>
    <row r="289" spans="2:2" x14ac:dyDescent="0.2">
      <c r="B289" s="3"/>
    </row>
    <row r="290" spans="2:2" x14ac:dyDescent="0.2">
      <c r="B290" s="3"/>
    </row>
    <row r="291" spans="2:2" x14ac:dyDescent="0.2">
      <c r="B291" s="3"/>
    </row>
    <row r="292" spans="2:2" x14ac:dyDescent="0.2">
      <c r="B292" s="3"/>
    </row>
    <row r="293" spans="2:2" x14ac:dyDescent="0.2">
      <c r="B293" s="3"/>
    </row>
    <row r="294" spans="2:2" x14ac:dyDescent="0.2">
      <c r="B294" s="3"/>
    </row>
    <row r="295" spans="2:2" x14ac:dyDescent="0.2">
      <c r="B295" s="3"/>
    </row>
    <row r="296" spans="2:2" x14ac:dyDescent="0.2">
      <c r="B296" s="3"/>
    </row>
    <row r="297" spans="2:2" x14ac:dyDescent="0.2">
      <c r="B297" s="3"/>
    </row>
    <row r="298" spans="2:2" x14ac:dyDescent="0.2">
      <c r="B298" s="3"/>
    </row>
    <row r="299" spans="2:2" x14ac:dyDescent="0.2">
      <c r="B299" s="3"/>
    </row>
    <row r="300" spans="2:2" x14ac:dyDescent="0.2">
      <c r="B300" s="3"/>
    </row>
    <row r="301" spans="2:2" x14ac:dyDescent="0.2">
      <c r="B301" s="3"/>
    </row>
  </sheetData>
  <mergeCells count="1">
    <mergeCell ref="B6:M6"/>
  </mergeCells>
  <pageMargins left="0.9" right="1.01" top="0.54" bottom="0.65" header="0.32" footer="0.25"/>
  <pageSetup scale="5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3</xdr:row>
                <xdr:rowOff>133350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7"/>
  <sheetViews>
    <sheetView topLeftCell="A2" zoomScaleNormal="100" workbookViewId="0">
      <selection activeCell="C21" sqref="C21:C64"/>
    </sheetView>
  </sheetViews>
  <sheetFormatPr defaultRowHeight="12.75" x14ac:dyDescent="0.2"/>
  <cols>
    <col min="1" max="1" width="9.140625" style="23"/>
    <col min="2" max="2" width="61.42578125" style="23" bestFit="1" customWidth="1"/>
    <col min="3" max="16384" width="9.140625" style="23"/>
  </cols>
  <sheetData>
    <row r="2" spans="2:8" ht="15" x14ac:dyDescent="0.25">
      <c r="B2" s="51" t="s">
        <v>21</v>
      </c>
      <c r="C2" s="53" t="s">
        <v>16</v>
      </c>
      <c r="D2" s="54"/>
      <c r="E2" s="53" t="s">
        <v>17</v>
      </c>
      <c r="F2" s="54"/>
      <c r="G2" s="53" t="s">
        <v>18</v>
      </c>
      <c r="H2" s="55"/>
    </row>
    <row r="3" spans="2:8" ht="15" x14ac:dyDescent="0.25">
      <c r="B3" s="52"/>
      <c r="C3" s="31" t="s">
        <v>19</v>
      </c>
      <c r="D3" s="32" t="s">
        <v>20</v>
      </c>
      <c r="E3" s="31" t="s">
        <v>19</v>
      </c>
      <c r="F3" s="32" t="s">
        <v>20</v>
      </c>
      <c r="G3" s="31" t="s">
        <v>19</v>
      </c>
      <c r="H3" s="47" t="s">
        <v>20</v>
      </c>
    </row>
    <row r="4" spans="2:8" ht="15" x14ac:dyDescent="0.25">
      <c r="B4" s="33"/>
      <c r="C4" s="34"/>
      <c r="D4" s="33"/>
      <c r="E4" s="34"/>
      <c r="F4" s="33"/>
      <c r="G4" s="34"/>
      <c r="H4" s="48"/>
    </row>
    <row r="5" spans="2:8" ht="15" x14ac:dyDescent="0.25">
      <c r="B5" s="35" t="s">
        <v>16</v>
      </c>
      <c r="C5" s="36">
        <v>57265.83606370577</v>
      </c>
      <c r="D5" s="37">
        <v>100</v>
      </c>
      <c r="E5" s="36">
        <v>30393.564588155587</v>
      </c>
      <c r="F5" s="37">
        <v>100</v>
      </c>
      <c r="G5" s="36">
        <v>26872.271475552534</v>
      </c>
      <c r="H5" s="45">
        <v>100</v>
      </c>
    </row>
    <row r="6" spans="2:8" ht="15" x14ac:dyDescent="0.25">
      <c r="B6" s="35"/>
      <c r="C6" s="36"/>
      <c r="D6" s="37"/>
      <c r="E6" s="36"/>
      <c r="F6" s="37"/>
      <c r="G6" s="36"/>
      <c r="H6" s="45"/>
    </row>
    <row r="7" spans="2:8" x14ac:dyDescent="0.2">
      <c r="B7" s="38" t="s">
        <v>22</v>
      </c>
      <c r="C7" s="39">
        <v>6010.4132252117543</v>
      </c>
      <c r="D7" s="40">
        <v>10.4956351611202</v>
      </c>
      <c r="E7" s="39">
        <v>3301.2692893848953</v>
      </c>
      <c r="F7" s="40">
        <v>10.861737786002911</v>
      </c>
      <c r="G7" s="39">
        <v>2709.1439358268976</v>
      </c>
      <c r="H7" s="46">
        <v>10.081559120491855</v>
      </c>
    </row>
    <row r="8" spans="2:8" x14ac:dyDescent="0.2">
      <c r="B8" s="38" t="s">
        <v>23</v>
      </c>
      <c r="C8" s="39">
        <v>11344.473713400001</v>
      </c>
      <c r="D8" s="40">
        <v>19.810194861696882</v>
      </c>
      <c r="E8" s="39">
        <v>4900.9245830564205</v>
      </c>
      <c r="F8" s="40">
        <v>16.124875938264633</v>
      </c>
      <c r="G8" s="39">
        <v>6443.5491303435183</v>
      </c>
      <c r="H8" s="46">
        <v>23.978431210050989</v>
      </c>
    </row>
    <row r="9" spans="2:8" x14ac:dyDescent="0.2">
      <c r="B9" s="38" t="s">
        <v>24</v>
      </c>
      <c r="C9" s="39">
        <v>7072.3129295494991</v>
      </c>
      <c r="D9" s="40">
        <v>12.349968874429523</v>
      </c>
      <c r="E9" s="39">
        <v>3559.839329482802</v>
      </c>
      <c r="F9" s="40">
        <v>11.71247722246464</v>
      </c>
      <c r="G9" s="39">
        <v>3512.4736000667535</v>
      </c>
      <c r="H9" s="46">
        <v>13.070996261935955</v>
      </c>
    </row>
    <row r="10" spans="2:8" x14ac:dyDescent="0.2">
      <c r="B10" s="38" t="s">
        <v>25</v>
      </c>
      <c r="C10" s="39">
        <v>2573.345519228481</v>
      </c>
      <c r="D10" s="40">
        <v>4.4936836622200804</v>
      </c>
      <c r="E10" s="39">
        <v>744.61445812464888</v>
      </c>
      <c r="F10" s="40">
        <v>2.4499082888580506</v>
      </c>
      <c r="G10" s="39">
        <v>1828.7310611038313</v>
      </c>
      <c r="H10" s="46">
        <v>6.8052716078264828</v>
      </c>
    </row>
    <row r="11" spans="2:8" x14ac:dyDescent="0.2">
      <c r="B11" s="38" t="s">
        <v>26</v>
      </c>
      <c r="C11" s="39">
        <v>10949.931869818662</v>
      </c>
      <c r="D11" s="40">
        <v>19.121229379480873</v>
      </c>
      <c r="E11" s="39">
        <v>4377.3079782371178</v>
      </c>
      <c r="F11" s="40">
        <v>14.402088197127627</v>
      </c>
      <c r="G11" s="39">
        <v>6572.6238915815002</v>
      </c>
      <c r="H11" s="46">
        <v>24.458758157311141</v>
      </c>
    </row>
    <row r="12" spans="2:8" x14ac:dyDescent="0.2">
      <c r="B12" s="38" t="s">
        <v>27</v>
      </c>
      <c r="C12" s="39">
        <v>852.84315229347044</v>
      </c>
      <c r="D12" s="40">
        <v>1.4892704113229382</v>
      </c>
      <c r="E12" s="39">
        <v>757.01181186213012</v>
      </c>
      <c r="F12" s="40">
        <v>2.4906976924882929</v>
      </c>
      <c r="G12" s="39">
        <v>95.831340431340308</v>
      </c>
      <c r="H12" s="46">
        <v>0.35661793800544311</v>
      </c>
    </row>
    <row r="13" spans="2:8" x14ac:dyDescent="0.2">
      <c r="B13" s="38" t="s">
        <v>28</v>
      </c>
      <c r="C13" s="39">
        <v>8789.379879601338</v>
      </c>
      <c r="D13" s="40">
        <v>15.348383056563659</v>
      </c>
      <c r="E13" s="39">
        <v>8075.9679731091619</v>
      </c>
      <c r="F13" s="40">
        <v>26.571309033809012</v>
      </c>
      <c r="G13" s="39">
        <v>713.41190649216128</v>
      </c>
      <c r="H13" s="46">
        <v>2.654825466247611</v>
      </c>
    </row>
    <row r="14" spans="2:8" x14ac:dyDescent="0.2">
      <c r="B14" s="38" t="s">
        <v>29</v>
      </c>
      <c r="C14" s="39">
        <v>1745.1070116199096</v>
      </c>
      <c r="D14" s="40">
        <v>3.0473789113609611</v>
      </c>
      <c r="E14" s="39">
        <v>1541.3035372314032</v>
      </c>
      <c r="F14" s="40">
        <v>5.0711509430257857</v>
      </c>
      <c r="G14" s="39">
        <v>203.80347438850598</v>
      </c>
      <c r="H14" s="46">
        <v>0.75841550861794227</v>
      </c>
    </row>
    <row r="15" spans="2:8" x14ac:dyDescent="0.2">
      <c r="B15" s="38" t="s">
        <v>30</v>
      </c>
      <c r="C15" s="39">
        <v>7392.7179876415121</v>
      </c>
      <c r="D15" s="40">
        <v>12.909473598564828</v>
      </c>
      <c r="E15" s="39">
        <v>2791.3306563169658</v>
      </c>
      <c r="F15" s="40">
        <v>9.1839528997028239</v>
      </c>
      <c r="G15" s="39">
        <v>4601.3873313245931</v>
      </c>
      <c r="H15" s="46">
        <v>17.123179689185474</v>
      </c>
    </row>
    <row r="16" spans="2:8" x14ac:dyDescent="0.2">
      <c r="B16" s="38" t="s">
        <v>31</v>
      </c>
      <c r="C16" s="39">
        <v>38.446573846573799</v>
      </c>
      <c r="D16" s="40">
        <v>6.713701656918733E-2</v>
      </c>
      <c r="E16" s="39">
        <v>38.446573846573799</v>
      </c>
      <c r="F16" s="40">
        <v>0.12649577095526493</v>
      </c>
      <c r="G16" s="39">
        <v>0</v>
      </c>
      <c r="H16" s="46">
        <v>0</v>
      </c>
    </row>
    <row r="17" spans="2:8" x14ac:dyDescent="0.2">
      <c r="B17" s="38" t="s">
        <v>14</v>
      </c>
      <c r="C17" s="39">
        <v>496.86420149684454</v>
      </c>
      <c r="D17" s="40">
        <v>0.86764506667484009</v>
      </c>
      <c r="E17" s="39">
        <v>305.54839750349282</v>
      </c>
      <c r="F17" s="40">
        <v>1.0053062273010434</v>
      </c>
      <c r="G17" s="39">
        <v>191.31580399335158</v>
      </c>
      <c r="H17" s="46">
        <v>0.71194504032680717</v>
      </c>
    </row>
    <row r="18" spans="2:8" x14ac:dyDescent="0.2">
      <c r="B18" s="41"/>
      <c r="C18" s="42"/>
      <c r="D18" s="41"/>
      <c r="E18" s="42"/>
      <c r="F18" s="41"/>
      <c r="G18" s="42"/>
      <c r="H18" s="49"/>
    </row>
    <row r="19" spans="2:8" x14ac:dyDescent="0.2">
      <c r="B19" s="25"/>
      <c r="C19" s="25"/>
      <c r="D19" s="25"/>
      <c r="E19" s="25"/>
      <c r="F19" s="25"/>
      <c r="G19" s="25"/>
      <c r="H19" s="25"/>
    </row>
    <row r="21" spans="2:8" x14ac:dyDescent="0.2">
      <c r="B21" s="25" t="s">
        <v>16</v>
      </c>
      <c r="C21" s="27">
        <f>C5</f>
        <v>57265.83606370577</v>
      </c>
      <c r="D21" s="24"/>
    </row>
    <row r="22" spans="2:8" x14ac:dyDescent="0.2">
      <c r="B22" s="28" t="s">
        <v>2</v>
      </c>
      <c r="C22" s="44">
        <f>E5</f>
        <v>30393.564588155587</v>
      </c>
      <c r="D22" s="24"/>
    </row>
    <row r="23" spans="2:8" x14ac:dyDescent="0.2">
      <c r="B23" s="28" t="s">
        <v>3</v>
      </c>
      <c r="C23" s="44">
        <f>G5</f>
        <v>26872.271475552534</v>
      </c>
      <c r="D23" s="24"/>
    </row>
    <row r="24" spans="2:8" x14ac:dyDescent="0.2">
      <c r="B24" s="26"/>
      <c r="C24" s="24"/>
      <c r="D24" s="27"/>
    </row>
    <row r="25" spans="2:8" x14ac:dyDescent="0.2">
      <c r="B25" s="26" t="s">
        <v>4</v>
      </c>
      <c r="C25" s="27">
        <f>C7</f>
        <v>6010.4132252117543</v>
      </c>
      <c r="D25" s="27"/>
      <c r="G25" s="23" t="s">
        <v>35</v>
      </c>
    </row>
    <row r="26" spans="2:8" x14ac:dyDescent="0.2">
      <c r="B26" s="28" t="s">
        <v>2</v>
      </c>
      <c r="C26" s="24">
        <f>E7</f>
        <v>3301.2692893848953</v>
      </c>
      <c r="D26" s="24"/>
    </row>
    <row r="27" spans="2:8" x14ac:dyDescent="0.2">
      <c r="B27" s="28" t="s">
        <v>3</v>
      </c>
      <c r="C27" s="24">
        <f>G7</f>
        <v>2709.1439358268976</v>
      </c>
      <c r="D27" s="24"/>
    </row>
    <row r="28" spans="2:8" x14ac:dyDescent="0.2">
      <c r="B28" s="26"/>
      <c r="C28" s="24"/>
      <c r="D28" s="27"/>
    </row>
    <row r="29" spans="2:8" x14ac:dyDescent="0.2">
      <c r="B29" s="43" t="s">
        <v>5</v>
      </c>
      <c r="C29" s="27">
        <f>C8+C9</f>
        <v>18416.786642949501</v>
      </c>
      <c r="D29" s="24"/>
    </row>
    <row r="30" spans="2:8" x14ac:dyDescent="0.2">
      <c r="B30" s="43" t="s">
        <v>6</v>
      </c>
      <c r="C30" s="27"/>
      <c r="D30" s="24"/>
    </row>
    <row r="31" spans="2:8" x14ac:dyDescent="0.2">
      <c r="B31" s="28" t="s">
        <v>2</v>
      </c>
      <c r="C31" s="24">
        <f>E8+E9</f>
        <v>8460.7639125392234</v>
      </c>
      <c r="D31" s="27"/>
    </row>
    <row r="32" spans="2:8" x14ac:dyDescent="0.2">
      <c r="B32" s="28" t="s">
        <v>3</v>
      </c>
      <c r="C32" s="24">
        <f>G8+G9</f>
        <v>9956.0227304102718</v>
      </c>
      <c r="D32" s="24"/>
    </row>
    <row r="33" spans="2:5" x14ac:dyDescent="0.2">
      <c r="B33" s="28"/>
      <c r="C33" s="24"/>
      <c r="D33" s="29"/>
      <c r="E33" s="30"/>
    </row>
    <row r="34" spans="2:5" x14ac:dyDescent="0.2">
      <c r="B34" s="26" t="s">
        <v>7</v>
      </c>
      <c r="C34" s="27">
        <f>C10</f>
        <v>2573.345519228481</v>
      </c>
      <c r="D34" s="27"/>
    </row>
    <row r="35" spans="2:5" x14ac:dyDescent="0.2">
      <c r="B35" s="28" t="s">
        <v>2</v>
      </c>
      <c r="C35" s="24">
        <f>E10</f>
        <v>744.61445812464888</v>
      </c>
      <c r="D35" s="24"/>
    </row>
    <row r="36" spans="2:5" x14ac:dyDescent="0.2">
      <c r="B36" s="28" t="s">
        <v>3</v>
      </c>
      <c r="C36" s="24">
        <f>G10</f>
        <v>1828.7310611038313</v>
      </c>
      <c r="D36" s="24"/>
    </row>
    <row r="37" spans="2:5" x14ac:dyDescent="0.2">
      <c r="B37" s="26"/>
      <c r="C37" s="24"/>
      <c r="D37" s="27"/>
    </row>
    <row r="38" spans="2:5" x14ac:dyDescent="0.2">
      <c r="B38" s="43" t="s">
        <v>8</v>
      </c>
      <c r="C38" s="27">
        <f>C11</f>
        <v>10949.931869818662</v>
      </c>
      <c r="D38" s="24"/>
    </row>
    <row r="39" spans="2:5" x14ac:dyDescent="0.2">
      <c r="B39" s="28" t="s">
        <v>2</v>
      </c>
      <c r="C39" s="24">
        <f>E11</f>
        <v>4377.3079782371178</v>
      </c>
      <c r="D39" s="24"/>
    </row>
    <row r="40" spans="2:5" x14ac:dyDescent="0.2">
      <c r="B40" s="28" t="s">
        <v>3</v>
      </c>
      <c r="C40" s="24">
        <f>G11</f>
        <v>6572.6238915815002</v>
      </c>
      <c r="D40" s="27"/>
    </row>
    <row r="41" spans="2:5" x14ac:dyDescent="0.2">
      <c r="B41" s="28"/>
      <c r="C41" s="24"/>
      <c r="D41" s="24"/>
    </row>
    <row r="42" spans="2:5" x14ac:dyDescent="0.2">
      <c r="B42" s="43" t="s">
        <v>9</v>
      </c>
      <c r="C42" s="27">
        <f>C12</f>
        <v>852.84315229347044</v>
      </c>
      <c r="D42" s="24"/>
    </row>
    <row r="43" spans="2:5" x14ac:dyDescent="0.2">
      <c r="B43" s="28" t="s">
        <v>2</v>
      </c>
      <c r="C43" s="24">
        <f>E12</f>
        <v>757.01181186213012</v>
      </c>
      <c r="D43" s="27"/>
    </row>
    <row r="44" spans="2:5" x14ac:dyDescent="0.2">
      <c r="B44" s="28" t="s">
        <v>3</v>
      </c>
      <c r="C44" s="24">
        <f>G12</f>
        <v>95.831340431340308</v>
      </c>
      <c r="D44" s="24"/>
    </row>
    <row r="45" spans="2:5" x14ac:dyDescent="0.2">
      <c r="B45" s="28"/>
      <c r="C45" s="24"/>
      <c r="D45" s="24"/>
    </row>
    <row r="46" spans="2:5" x14ac:dyDescent="0.2">
      <c r="B46" s="26" t="s">
        <v>10</v>
      </c>
      <c r="C46" s="27">
        <f>C13</f>
        <v>8789.379879601338</v>
      </c>
      <c r="D46" s="27"/>
    </row>
    <row r="47" spans="2:5" x14ac:dyDescent="0.2">
      <c r="B47" s="28" t="s">
        <v>2</v>
      </c>
      <c r="C47" s="24">
        <f>E13</f>
        <v>8075.9679731091619</v>
      </c>
      <c r="D47" s="24"/>
    </row>
    <row r="48" spans="2:5" x14ac:dyDescent="0.2">
      <c r="B48" s="28" t="s">
        <v>3</v>
      </c>
      <c r="C48" s="24">
        <f>G13</f>
        <v>713.41190649216128</v>
      </c>
      <c r="D48" s="24"/>
    </row>
    <row r="49" spans="2:4" x14ac:dyDescent="0.2">
      <c r="B49" s="26"/>
      <c r="C49" s="24"/>
      <c r="D49" s="27"/>
    </row>
    <row r="50" spans="2:4" x14ac:dyDescent="0.2">
      <c r="B50" s="43" t="s">
        <v>11</v>
      </c>
      <c r="C50" s="27">
        <f>C14</f>
        <v>1745.1070116199096</v>
      </c>
      <c r="D50" s="24"/>
    </row>
    <row r="51" spans="2:4" x14ac:dyDescent="0.2">
      <c r="B51" s="28" t="s">
        <v>2</v>
      </c>
      <c r="C51" s="24">
        <f>E14</f>
        <v>1541.3035372314032</v>
      </c>
      <c r="D51" s="24"/>
    </row>
    <row r="52" spans="2:4" x14ac:dyDescent="0.2">
      <c r="B52" s="28" t="s">
        <v>3</v>
      </c>
      <c r="C52" s="24">
        <f>G14</f>
        <v>203.80347438850598</v>
      </c>
      <c r="D52" s="27"/>
    </row>
    <row r="53" spans="2:4" x14ac:dyDescent="0.2">
      <c r="B53" s="28"/>
      <c r="C53" s="24"/>
      <c r="D53" s="24"/>
    </row>
    <row r="54" spans="2:4" x14ac:dyDescent="0.2">
      <c r="B54" s="26" t="s">
        <v>12</v>
      </c>
      <c r="C54" s="27">
        <f>C15</f>
        <v>7392.7179876415121</v>
      </c>
      <c r="D54" s="24"/>
    </row>
    <row r="55" spans="2:4" x14ac:dyDescent="0.2">
      <c r="B55" s="28" t="s">
        <v>2</v>
      </c>
      <c r="C55" s="24">
        <f>E15</f>
        <v>2791.3306563169658</v>
      </c>
    </row>
    <row r="56" spans="2:4" x14ac:dyDescent="0.2">
      <c r="B56" s="28" t="s">
        <v>3</v>
      </c>
      <c r="C56" s="24">
        <f>G15</f>
        <v>4601.3873313245931</v>
      </c>
    </row>
    <row r="57" spans="2:4" x14ac:dyDescent="0.2">
      <c r="B57" s="26"/>
      <c r="C57" s="24"/>
    </row>
    <row r="58" spans="2:4" x14ac:dyDescent="0.2">
      <c r="B58" s="26" t="s">
        <v>13</v>
      </c>
      <c r="C58" s="27">
        <f>C16</f>
        <v>38.446573846573799</v>
      </c>
    </row>
    <row r="59" spans="2:4" x14ac:dyDescent="0.2">
      <c r="B59" s="28" t="s">
        <v>2</v>
      </c>
      <c r="C59" s="24">
        <f>E16</f>
        <v>38.446573846573799</v>
      </c>
    </row>
    <row r="60" spans="2:4" x14ac:dyDescent="0.2">
      <c r="B60" s="28" t="s">
        <v>3</v>
      </c>
      <c r="C60" s="24">
        <f>G16</f>
        <v>0</v>
      </c>
    </row>
    <row r="61" spans="2:4" x14ac:dyDescent="0.2">
      <c r="B61" s="26"/>
      <c r="C61" s="24"/>
    </row>
    <row r="62" spans="2:4" x14ac:dyDescent="0.2">
      <c r="B62" s="26" t="s">
        <v>14</v>
      </c>
      <c r="C62" s="27">
        <f>C17</f>
        <v>496.86420149684454</v>
      </c>
    </row>
    <row r="63" spans="2:4" x14ac:dyDescent="0.2">
      <c r="B63" s="28" t="s">
        <v>2</v>
      </c>
      <c r="C63" s="24">
        <f>E17</f>
        <v>305.54839750349282</v>
      </c>
    </row>
    <row r="64" spans="2:4" x14ac:dyDescent="0.2">
      <c r="B64" s="28" t="s">
        <v>3</v>
      </c>
      <c r="C64" s="24">
        <f>G17</f>
        <v>191.31580399335158</v>
      </c>
    </row>
    <row r="65" spans="2:3" x14ac:dyDescent="0.2">
      <c r="B65" s="26"/>
      <c r="C65" s="24"/>
    </row>
    <row r="67" spans="2:3" x14ac:dyDescent="0.2">
      <c r="B67" s="23" t="s">
        <v>32</v>
      </c>
    </row>
  </sheetData>
  <mergeCells count="4">
    <mergeCell ref="B2:B3"/>
    <mergeCell ref="C2:D2"/>
    <mergeCell ref="E2:F2"/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10.03a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2017-10-18T20:35:04Z</dcterms:created>
  <dcterms:modified xsi:type="dcterms:W3CDTF">2026-06-03T22:38:00Z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2026-06-03T22:37:46Z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6bb5d6bb-4371-46bd-9e7a-88c368dab328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